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!!!Irina\РЦОИ\Работа аналитик РЦОИ\2 квартал25\ВПР _ДПР\2025 мое\готово\"/>
    </mc:Choice>
  </mc:AlternateContent>
  <xr:revisionPtr revIDLastSave="0" documentId="13_ncr:1_{4A2879CD-42CC-4AF8-A51D-1E6B6D0B202A}" xr6:coauthVersionLast="47" xr6:coauthVersionMax="47" xr10:uidLastSave="{00000000-0000-0000-0000-000000000000}"/>
  <bookViews>
    <workbookView xWindow="-28920" yWindow="5280" windowWidth="29040" windowHeight="15840" xr2:uid="{00000000-000D-0000-FFFF-FFFF00000000}"/>
  </bookViews>
  <sheets>
    <sheet name="Сопровод" sheetId="5" r:id="rId1"/>
    <sheet name="Результаты все классы " sheetId="4" r:id="rId2"/>
    <sheet name="4 класс" sheetId="6" r:id="rId3"/>
    <sheet name="5 класс" sheetId="7" r:id="rId4"/>
    <sheet name="6 класс" sheetId="8" r:id="rId5"/>
    <sheet name="7 класс" sheetId="9" r:id="rId6"/>
    <sheet name="7 класс (П)" sheetId="12" r:id="rId7"/>
    <sheet name="8 класс" sheetId="10" r:id="rId8"/>
    <sheet name="8 класс (П)" sheetId="13" r:id="rId9"/>
    <sheet name="10 класс" sheetId="1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6" i="4" l="1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5" i="4"/>
  <c r="AZ23" i="4"/>
  <c r="AZ24" i="4"/>
  <c r="AZ25" i="4"/>
  <c r="AZ26" i="4"/>
  <c r="AZ30" i="4"/>
  <c r="AZ31" i="4"/>
  <c r="T6" i="11"/>
  <c r="AZ6" i="4" s="1"/>
  <c r="T7" i="11"/>
  <c r="AZ7" i="4" s="1"/>
  <c r="T8" i="11"/>
  <c r="AZ8" i="4" s="1"/>
  <c r="T9" i="11"/>
  <c r="AZ9" i="4" s="1"/>
  <c r="T10" i="11"/>
  <c r="AZ10" i="4" s="1"/>
  <c r="T11" i="11"/>
  <c r="AZ11" i="4" s="1"/>
  <c r="T12" i="11"/>
  <c r="AZ12" i="4" s="1"/>
  <c r="T13" i="11"/>
  <c r="AZ13" i="4" s="1"/>
  <c r="T14" i="11"/>
  <c r="AZ14" i="4" s="1"/>
  <c r="T15" i="11"/>
  <c r="AZ15" i="4" s="1"/>
  <c r="T16" i="11"/>
  <c r="AZ16" i="4" s="1"/>
  <c r="T17" i="11"/>
  <c r="AZ17" i="4" s="1"/>
  <c r="T18" i="11"/>
  <c r="AZ18" i="4" s="1"/>
  <c r="T19" i="11"/>
  <c r="AZ19" i="4" s="1"/>
  <c r="T20" i="11"/>
  <c r="AZ20" i="4" s="1"/>
  <c r="T21" i="11"/>
  <c r="AZ21" i="4" s="1"/>
  <c r="T22" i="11"/>
  <c r="AZ22" i="4" s="1"/>
  <c r="T23" i="11"/>
  <c r="T24" i="11"/>
  <c r="T25" i="11"/>
  <c r="T26" i="11"/>
  <c r="T27" i="11"/>
  <c r="AZ27" i="4" s="1"/>
  <c r="T28" i="11"/>
  <c r="AZ28" i="4" s="1"/>
  <c r="T29" i="11"/>
  <c r="AZ29" i="4" s="1"/>
  <c r="T30" i="11"/>
  <c r="T31" i="11"/>
  <c r="T32" i="11"/>
  <c r="AZ32" i="4" s="1"/>
  <c r="T33" i="11"/>
  <c r="AZ33" i="4" s="1"/>
  <c r="T34" i="11"/>
  <c r="AZ34" i="4" s="1"/>
  <c r="T35" i="11"/>
  <c r="AZ35" i="4" s="1"/>
  <c r="T36" i="11"/>
  <c r="AZ36" i="4" s="1"/>
  <c r="T37" i="11"/>
  <c r="AZ37" i="4" s="1"/>
  <c r="T38" i="11"/>
  <c r="AZ38" i="4" s="1"/>
  <c r="T39" i="11"/>
  <c r="AZ39" i="4" s="1"/>
  <c r="T40" i="11"/>
  <c r="AZ40" i="4" s="1"/>
  <c r="T5" i="11"/>
  <c r="AZ5" i="4" s="1"/>
  <c r="AV38" i="4"/>
  <c r="AU6" i="4"/>
  <c r="AU23" i="4"/>
  <c r="BE9" i="13"/>
  <c r="AW23" i="4" s="1"/>
  <c r="S6" i="13"/>
  <c r="AS6" i="4" s="1"/>
  <c r="S13" i="13"/>
  <c r="AS38" i="4" s="1"/>
  <c r="S5" i="13"/>
  <c r="AS5" i="4" s="1"/>
  <c r="AZ6" i="13"/>
  <c r="AV6" i="4" s="1"/>
  <c r="AZ13" i="13"/>
  <c r="AZ5" i="13"/>
  <c r="AV5" i="4" s="1"/>
  <c r="AP6" i="13"/>
  <c r="AP9" i="13"/>
  <c r="AP13" i="13"/>
  <c r="AU38" i="4" s="1"/>
  <c r="AP5" i="13"/>
  <c r="AU5" i="4" s="1"/>
  <c r="J6" i="13"/>
  <c r="AR6" i="4" s="1"/>
  <c r="J9" i="13"/>
  <c r="AR23" i="4" s="1"/>
  <c r="J13" i="13"/>
  <c r="AR38" i="4" s="1"/>
  <c r="J5" i="13"/>
  <c r="AR5" i="4" s="1"/>
  <c r="AP6" i="4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5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5" i="4"/>
  <c r="AN39" i="4"/>
  <c r="AN40" i="4"/>
  <c r="AM32" i="4"/>
  <c r="AL31" i="4"/>
  <c r="AL37" i="4"/>
  <c r="AK17" i="4"/>
  <c r="AJ22" i="4"/>
  <c r="BM6" i="10"/>
  <c r="AN6" i="4" s="1"/>
  <c r="BM7" i="10"/>
  <c r="AN7" i="4" s="1"/>
  <c r="BM8" i="10"/>
  <c r="AN8" i="4" s="1"/>
  <c r="BM9" i="10"/>
  <c r="AN9" i="4" s="1"/>
  <c r="BM10" i="10"/>
  <c r="AN10" i="4" s="1"/>
  <c r="BM11" i="10"/>
  <c r="AN11" i="4" s="1"/>
  <c r="BM12" i="10"/>
  <c r="AN12" i="4" s="1"/>
  <c r="BM13" i="10"/>
  <c r="AN13" i="4" s="1"/>
  <c r="BM14" i="10"/>
  <c r="AN14" i="4" s="1"/>
  <c r="BM15" i="10"/>
  <c r="AN15" i="4" s="1"/>
  <c r="BM16" i="10"/>
  <c r="AN16" i="4" s="1"/>
  <c r="BM17" i="10"/>
  <c r="AN17" i="4" s="1"/>
  <c r="BM18" i="10"/>
  <c r="AN18" i="4" s="1"/>
  <c r="BM19" i="10"/>
  <c r="AN19" i="4" s="1"/>
  <c r="BM20" i="10"/>
  <c r="AN20" i="4" s="1"/>
  <c r="BM21" i="10"/>
  <c r="AN21" i="4" s="1"/>
  <c r="BM22" i="10"/>
  <c r="AN22" i="4" s="1"/>
  <c r="BM23" i="10"/>
  <c r="AN23" i="4" s="1"/>
  <c r="BM24" i="10"/>
  <c r="AN24" i="4" s="1"/>
  <c r="BM25" i="10"/>
  <c r="AN25" i="4" s="1"/>
  <c r="BM26" i="10"/>
  <c r="AN26" i="4" s="1"/>
  <c r="BM27" i="10"/>
  <c r="AN27" i="4" s="1"/>
  <c r="BM28" i="10"/>
  <c r="AN28" i="4" s="1"/>
  <c r="BM29" i="10"/>
  <c r="AN29" i="4" s="1"/>
  <c r="BM30" i="10"/>
  <c r="AN30" i="4" s="1"/>
  <c r="BM31" i="10"/>
  <c r="AN31" i="4" s="1"/>
  <c r="BM32" i="10"/>
  <c r="AN32" i="4" s="1"/>
  <c r="BM33" i="10"/>
  <c r="AN33" i="4" s="1"/>
  <c r="BM34" i="10"/>
  <c r="AN34" i="4" s="1"/>
  <c r="BM35" i="10"/>
  <c r="AN35" i="4" s="1"/>
  <c r="BM36" i="10"/>
  <c r="AN36" i="4" s="1"/>
  <c r="BM37" i="10"/>
  <c r="AN37" i="4" s="1"/>
  <c r="BM38" i="10"/>
  <c r="AN38" i="4" s="1"/>
  <c r="BM39" i="10"/>
  <c r="BM40" i="10"/>
  <c r="BM5" i="10"/>
  <c r="AN5" i="4" s="1"/>
  <c r="AQ6" i="10"/>
  <c r="AK6" i="4" s="1"/>
  <c r="AQ7" i="10"/>
  <c r="AK7" i="4" s="1"/>
  <c r="AQ8" i="10"/>
  <c r="AK8" i="4" s="1"/>
  <c r="AQ9" i="10"/>
  <c r="AK9" i="4" s="1"/>
  <c r="AQ10" i="10"/>
  <c r="AK10" i="4" s="1"/>
  <c r="AQ11" i="10"/>
  <c r="AK11" i="4" s="1"/>
  <c r="AQ12" i="10"/>
  <c r="AK12" i="4" s="1"/>
  <c r="AQ13" i="10"/>
  <c r="AK13" i="4" s="1"/>
  <c r="AQ14" i="10"/>
  <c r="AK14" i="4" s="1"/>
  <c r="AQ15" i="10"/>
  <c r="AK15" i="4" s="1"/>
  <c r="AQ16" i="10"/>
  <c r="AK16" i="4" s="1"/>
  <c r="AQ17" i="10"/>
  <c r="AQ18" i="10"/>
  <c r="AK18" i="4" s="1"/>
  <c r="AQ19" i="10"/>
  <c r="AK19" i="4" s="1"/>
  <c r="AQ20" i="10"/>
  <c r="AK20" i="4" s="1"/>
  <c r="AQ21" i="10"/>
  <c r="AK21" i="4" s="1"/>
  <c r="AQ22" i="10"/>
  <c r="AK22" i="4" s="1"/>
  <c r="AQ23" i="10"/>
  <c r="AK23" i="4" s="1"/>
  <c r="AQ24" i="10"/>
  <c r="AK24" i="4" s="1"/>
  <c r="AQ25" i="10"/>
  <c r="AK25" i="4" s="1"/>
  <c r="AQ26" i="10"/>
  <c r="AK26" i="4" s="1"/>
  <c r="AQ27" i="10"/>
  <c r="AK27" i="4" s="1"/>
  <c r="AQ28" i="10"/>
  <c r="AK28" i="4" s="1"/>
  <c r="AQ29" i="10"/>
  <c r="AK29" i="4" s="1"/>
  <c r="AQ30" i="10"/>
  <c r="AK30" i="4" s="1"/>
  <c r="AQ31" i="10"/>
  <c r="AK31" i="4" s="1"/>
  <c r="AQ32" i="10"/>
  <c r="AK32" i="4" s="1"/>
  <c r="AQ33" i="10"/>
  <c r="AK33" i="4" s="1"/>
  <c r="AQ34" i="10"/>
  <c r="AK34" i="4" s="1"/>
  <c r="AQ35" i="10"/>
  <c r="AK35" i="4" s="1"/>
  <c r="AQ36" i="10"/>
  <c r="AK36" i="4" s="1"/>
  <c r="AQ37" i="10"/>
  <c r="AK37" i="4" s="1"/>
  <c r="AQ38" i="10"/>
  <c r="AK38" i="4" s="1"/>
  <c r="AQ39" i="10"/>
  <c r="AK39" i="4" s="1"/>
  <c r="AQ40" i="10"/>
  <c r="AK40" i="4" s="1"/>
  <c r="AQ5" i="10"/>
  <c r="AK5" i="4" s="1"/>
  <c r="AW5" i="10"/>
  <c r="AZ5" i="10" s="1"/>
  <c r="AL5" i="4" s="1"/>
  <c r="AW6" i="10"/>
  <c r="AZ6" i="10" s="1"/>
  <c r="AL6" i="4" s="1"/>
  <c r="AW7" i="10"/>
  <c r="AZ7" i="10" s="1"/>
  <c r="AL7" i="4" s="1"/>
  <c r="AW8" i="10"/>
  <c r="AZ8" i="10" s="1"/>
  <c r="AL8" i="4" s="1"/>
  <c r="AW9" i="10"/>
  <c r="AZ9" i="10" s="1"/>
  <c r="AL9" i="4" s="1"/>
  <c r="AW10" i="10"/>
  <c r="AZ10" i="10" s="1"/>
  <c r="AL10" i="4" s="1"/>
  <c r="AW11" i="10"/>
  <c r="AZ11" i="10" s="1"/>
  <c r="AL11" i="4" s="1"/>
  <c r="AW12" i="10"/>
  <c r="AZ12" i="10" s="1"/>
  <c r="AL12" i="4" s="1"/>
  <c r="AW13" i="10"/>
  <c r="AZ13" i="10" s="1"/>
  <c r="AL13" i="4" s="1"/>
  <c r="AW14" i="10"/>
  <c r="AZ14" i="10" s="1"/>
  <c r="AL14" i="4" s="1"/>
  <c r="AW15" i="10"/>
  <c r="AZ15" i="10" s="1"/>
  <c r="AL15" i="4" s="1"/>
  <c r="AW16" i="10"/>
  <c r="AZ16" i="10" s="1"/>
  <c r="AL16" i="4" s="1"/>
  <c r="AW17" i="10"/>
  <c r="AZ17" i="10" s="1"/>
  <c r="AL17" i="4" s="1"/>
  <c r="AW18" i="10"/>
  <c r="AZ18" i="10" s="1"/>
  <c r="AL18" i="4" s="1"/>
  <c r="AW19" i="10"/>
  <c r="AZ19" i="10" s="1"/>
  <c r="AL19" i="4" s="1"/>
  <c r="AW20" i="10"/>
  <c r="AZ20" i="10" s="1"/>
  <c r="AL20" i="4" s="1"/>
  <c r="AW21" i="10"/>
  <c r="AZ21" i="10" s="1"/>
  <c r="AL21" i="4" s="1"/>
  <c r="AW22" i="10"/>
  <c r="AZ22" i="10" s="1"/>
  <c r="AL22" i="4" s="1"/>
  <c r="AW23" i="10"/>
  <c r="AZ23" i="10" s="1"/>
  <c r="AL23" i="4" s="1"/>
  <c r="AW24" i="10"/>
  <c r="AZ24" i="10" s="1"/>
  <c r="AL24" i="4" s="1"/>
  <c r="AW25" i="10"/>
  <c r="AZ25" i="10" s="1"/>
  <c r="AL25" i="4" s="1"/>
  <c r="AW26" i="10"/>
  <c r="AZ26" i="10" s="1"/>
  <c r="AL26" i="4" s="1"/>
  <c r="AW27" i="10"/>
  <c r="AZ27" i="10" s="1"/>
  <c r="AL27" i="4" s="1"/>
  <c r="AW28" i="10"/>
  <c r="AZ28" i="10" s="1"/>
  <c r="AL28" i="4" s="1"/>
  <c r="AW29" i="10"/>
  <c r="AZ29" i="10" s="1"/>
  <c r="AL29" i="4" s="1"/>
  <c r="AW30" i="10"/>
  <c r="AZ30" i="10" s="1"/>
  <c r="AL30" i="4" s="1"/>
  <c r="AW31" i="10"/>
  <c r="AZ31" i="10" s="1"/>
  <c r="AW32" i="10"/>
  <c r="AZ32" i="10" s="1"/>
  <c r="AL32" i="4" s="1"/>
  <c r="AW33" i="10"/>
  <c r="AZ33" i="10" s="1"/>
  <c r="AL33" i="4" s="1"/>
  <c r="AW34" i="10"/>
  <c r="AZ34" i="10" s="1"/>
  <c r="AL34" i="4" s="1"/>
  <c r="AW35" i="10"/>
  <c r="AZ35" i="10" s="1"/>
  <c r="AL35" i="4" s="1"/>
  <c r="AW36" i="10"/>
  <c r="AZ36" i="10" s="1"/>
  <c r="AL36" i="4" s="1"/>
  <c r="AW37" i="10"/>
  <c r="AZ37" i="10" s="1"/>
  <c r="AW38" i="10"/>
  <c r="AZ38" i="10" s="1"/>
  <c r="AL38" i="4" s="1"/>
  <c r="AW39" i="10"/>
  <c r="AZ39" i="10" s="1"/>
  <c r="AL39" i="4" s="1"/>
  <c r="AW40" i="10"/>
  <c r="AZ40" i="10" s="1"/>
  <c r="AL40" i="4" s="1"/>
  <c r="BF6" i="10"/>
  <c r="BI6" i="10" s="1"/>
  <c r="AM6" i="4" s="1"/>
  <c r="BF7" i="10"/>
  <c r="BI7" i="10" s="1"/>
  <c r="AM7" i="4" s="1"/>
  <c r="BF8" i="10"/>
  <c r="BI8" i="10" s="1"/>
  <c r="AM8" i="4" s="1"/>
  <c r="BF9" i="10"/>
  <c r="BI9" i="10" s="1"/>
  <c r="AM9" i="4" s="1"/>
  <c r="BF10" i="10"/>
  <c r="BI10" i="10" s="1"/>
  <c r="AM10" i="4" s="1"/>
  <c r="BF11" i="10"/>
  <c r="BI11" i="10" s="1"/>
  <c r="AM11" i="4" s="1"/>
  <c r="BF12" i="10"/>
  <c r="BI12" i="10" s="1"/>
  <c r="AM12" i="4" s="1"/>
  <c r="BF13" i="10"/>
  <c r="BI13" i="10" s="1"/>
  <c r="AM13" i="4" s="1"/>
  <c r="BF14" i="10"/>
  <c r="BI14" i="10" s="1"/>
  <c r="AM14" i="4" s="1"/>
  <c r="BF15" i="10"/>
  <c r="BI15" i="10" s="1"/>
  <c r="AM15" i="4" s="1"/>
  <c r="BF16" i="10"/>
  <c r="BI16" i="10" s="1"/>
  <c r="AM16" i="4" s="1"/>
  <c r="BF17" i="10"/>
  <c r="BI17" i="10" s="1"/>
  <c r="AM17" i="4" s="1"/>
  <c r="BF18" i="10"/>
  <c r="BI18" i="10" s="1"/>
  <c r="AM18" i="4" s="1"/>
  <c r="BF19" i="10"/>
  <c r="BI19" i="10" s="1"/>
  <c r="AM19" i="4" s="1"/>
  <c r="BF20" i="10"/>
  <c r="BI20" i="10" s="1"/>
  <c r="AM20" i="4" s="1"/>
  <c r="BF21" i="10"/>
  <c r="BI21" i="10" s="1"/>
  <c r="AM21" i="4" s="1"/>
  <c r="BF22" i="10"/>
  <c r="BI22" i="10" s="1"/>
  <c r="AM22" i="4" s="1"/>
  <c r="BF23" i="10"/>
  <c r="BI23" i="10" s="1"/>
  <c r="AM23" i="4" s="1"/>
  <c r="BF24" i="10"/>
  <c r="BI24" i="10" s="1"/>
  <c r="AM24" i="4" s="1"/>
  <c r="BF25" i="10"/>
  <c r="BI25" i="10" s="1"/>
  <c r="AM25" i="4" s="1"/>
  <c r="BF26" i="10"/>
  <c r="BI26" i="10" s="1"/>
  <c r="AM26" i="4" s="1"/>
  <c r="BF27" i="10"/>
  <c r="BI27" i="10" s="1"/>
  <c r="AM27" i="4" s="1"/>
  <c r="BF28" i="10"/>
  <c r="BI28" i="10" s="1"/>
  <c r="AM28" i="4" s="1"/>
  <c r="BF29" i="10"/>
  <c r="BI29" i="10" s="1"/>
  <c r="AM29" i="4" s="1"/>
  <c r="BF30" i="10"/>
  <c r="BI30" i="10" s="1"/>
  <c r="AM30" i="4" s="1"/>
  <c r="BF31" i="10"/>
  <c r="BI31" i="10" s="1"/>
  <c r="AM31" i="4" s="1"/>
  <c r="BF32" i="10"/>
  <c r="BI32" i="10" s="1"/>
  <c r="BF33" i="10"/>
  <c r="BI33" i="10" s="1"/>
  <c r="AM33" i="4" s="1"/>
  <c r="BF34" i="10"/>
  <c r="BI34" i="10" s="1"/>
  <c r="AM34" i="4" s="1"/>
  <c r="BF35" i="10"/>
  <c r="BI35" i="10" s="1"/>
  <c r="AM35" i="4" s="1"/>
  <c r="BF36" i="10"/>
  <c r="BI36" i="10" s="1"/>
  <c r="AM36" i="4" s="1"/>
  <c r="BF37" i="10"/>
  <c r="BI37" i="10" s="1"/>
  <c r="AM37" i="4" s="1"/>
  <c r="BF38" i="10"/>
  <c r="BI38" i="10" s="1"/>
  <c r="AM38" i="4" s="1"/>
  <c r="BF39" i="10"/>
  <c r="BI39" i="10" s="1"/>
  <c r="AM39" i="4" s="1"/>
  <c r="BF40" i="10"/>
  <c r="BI40" i="10" s="1"/>
  <c r="AM40" i="4" s="1"/>
  <c r="BF5" i="10"/>
  <c r="BI5" i="10" s="1"/>
  <c r="AM5" i="4" s="1"/>
  <c r="AA6" i="10"/>
  <c r="AJ6" i="4" s="1"/>
  <c r="AA7" i="10"/>
  <c r="AJ7" i="4" s="1"/>
  <c r="AA8" i="10"/>
  <c r="AJ8" i="4" s="1"/>
  <c r="AA9" i="10"/>
  <c r="AJ9" i="4" s="1"/>
  <c r="AA10" i="10"/>
  <c r="AJ10" i="4" s="1"/>
  <c r="AA11" i="10"/>
  <c r="AJ11" i="4" s="1"/>
  <c r="AA12" i="10"/>
  <c r="AJ12" i="4" s="1"/>
  <c r="AA13" i="10"/>
  <c r="AJ13" i="4" s="1"/>
  <c r="AA14" i="10"/>
  <c r="AJ14" i="4" s="1"/>
  <c r="AA15" i="10"/>
  <c r="AJ15" i="4" s="1"/>
  <c r="AA16" i="10"/>
  <c r="AJ16" i="4" s="1"/>
  <c r="AA17" i="10"/>
  <c r="AJ17" i="4" s="1"/>
  <c r="AA18" i="10"/>
  <c r="AJ18" i="4" s="1"/>
  <c r="AA19" i="10"/>
  <c r="AJ19" i="4" s="1"/>
  <c r="AA20" i="10"/>
  <c r="AJ20" i="4" s="1"/>
  <c r="AA21" i="10"/>
  <c r="AJ21" i="4" s="1"/>
  <c r="AA22" i="10"/>
  <c r="AA23" i="10"/>
  <c r="AJ23" i="4" s="1"/>
  <c r="AA24" i="10"/>
  <c r="AJ24" i="4" s="1"/>
  <c r="AA25" i="10"/>
  <c r="AJ25" i="4" s="1"/>
  <c r="AA26" i="10"/>
  <c r="AJ26" i="4" s="1"/>
  <c r="AA27" i="10"/>
  <c r="AJ27" i="4" s="1"/>
  <c r="AA28" i="10"/>
  <c r="AJ28" i="4" s="1"/>
  <c r="AA29" i="10"/>
  <c r="AJ29" i="4" s="1"/>
  <c r="AA30" i="10"/>
  <c r="AJ30" i="4" s="1"/>
  <c r="AA31" i="10"/>
  <c r="AJ31" i="4" s="1"/>
  <c r="AA32" i="10"/>
  <c r="AJ32" i="4" s="1"/>
  <c r="AA33" i="10"/>
  <c r="AJ33" i="4" s="1"/>
  <c r="AA34" i="10"/>
  <c r="AJ34" i="4" s="1"/>
  <c r="AA35" i="10"/>
  <c r="AJ35" i="4" s="1"/>
  <c r="AA36" i="10"/>
  <c r="AJ36" i="4" s="1"/>
  <c r="AA37" i="10"/>
  <c r="AJ37" i="4" s="1"/>
  <c r="AA38" i="10"/>
  <c r="AJ38" i="4" s="1"/>
  <c r="AA39" i="10"/>
  <c r="AJ39" i="4" s="1"/>
  <c r="AA40" i="10"/>
  <c r="AJ40" i="4" s="1"/>
  <c r="AA5" i="10"/>
  <c r="AJ5" i="4" s="1"/>
  <c r="N6" i="10"/>
  <c r="AI6" i="4" s="1"/>
  <c r="N7" i="10"/>
  <c r="AI7" i="4" s="1"/>
  <c r="N8" i="10"/>
  <c r="AI8" i="4" s="1"/>
  <c r="N9" i="10"/>
  <c r="AI9" i="4" s="1"/>
  <c r="N10" i="10"/>
  <c r="AI10" i="4" s="1"/>
  <c r="N11" i="10"/>
  <c r="AI11" i="4" s="1"/>
  <c r="N12" i="10"/>
  <c r="AI12" i="4" s="1"/>
  <c r="N13" i="10"/>
  <c r="AI13" i="4" s="1"/>
  <c r="N14" i="10"/>
  <c r="AI14" i="4" s="1"/>
  <c r="N15" i="10"/>
  <c r="AI15" i="4" s="1"/>
  <c r="N16" i="10"/>
  <c r="AI16" i="4" s="1"/>
  <c r="N17" i="10"/>
  <c r="AI17" i="4" s="1"/>
  <c r="N18" i="10"/>
  <c r="AI18" i="4" s="1"/>
  <c r="N19" i="10"/>
  <c r="AI19" i="4" s="1"/>
  <c r="N20" i="10"/>
  <c r="AI20" i="4" s="1"/>
  <c r="N21" i="10"/>
  <c r="AI21" i="4" s="1"/>
  <c r="N22" i="10"/>
  <c r="AI22" i="4" s="1"/>
  <c r="N23" i="10"/>
  <c r="AI23" i="4" s="1"/>
  <c r="N24" i="10"/>
  <c r="AI24" i="4" s="1"/>
  <c r="N25" i="10"/>
  <c r="AI25" i="4" s="1"/>
  <c r="N26" i="10"/>
  <c r="AI26" i="4" s="1"/>
  <c r="N27" i="10"/>
  <c r="AI27" i="4" s="1"/>
  <c r="N28" i="10"/>
  <c r="AI28" i="4" s="1"/>
  <c r="N29" i="10"/>
  <c r="AI29" i="4" s="1"/>
  <c r="N30" i="10"/>
  <c r="AI30" i="4" s="1"/>
  <c r="N31" i="10"/>
  <c r="AI31" i="4" s="1"/>
  <c r="N32" i="10"/>
  <c r="AI32" i="4" s="1"/>
  <c r="N33" i="10"/>
  <c r="AI33" i="4" s="1"/>
  <c r="N34" i="10"/>
  <c r="AI34" i="4" s="1"/>
  <c r="N35" i="10"/>
  <c r="AI35" i="4" s="1"/>
  <c r="N36" i="10"/>
  <c r="AI36" i="4" s="1"/>
  <c r="N37" i="10"/>
  <c r="AI37" i="4" s="1"/>
  <c r="N38" i="10"/>
  <c r="AI38" i="4" s="1"/>
  <c r="N39" i="10"/>
  <c r="AI39" i="4" s="1"/>
  <c r="N40" i="10"/>
  <c r="AI40" i="4" s="1"/>
  <c r="N5" i="10"/>
  <c r="AI5" i="4" s="1"/>
  <c r="AG5" i="4"/>
  <c r="AD23" i="4"/>
  <c r="AD26" i="4"/>
  <c r="AD38" i="4"/>
  <c r="AD5" i="4"/>
  <c r="AC6" i="4"/>
  <c r="BD6" i="12"/>
  <c r="AH6" i="4" s="1"/>
  <c r="BD7" i="12"/>
  <c r="AH8" i="4" s="1"/>
  <c r="BD8" i="12"/>
  <c r="AH21" i="4" s="1"/>
  <c r="BD10" i="12"/>
  <c r="AH25" i="4" s="1"/>
  <c r="BD12" i="12"/>
  <c r="AH37" i="4" s="1"/>
  <c r="BD13" i="12"/>
  <c r="AH38" i="4" s="1"/>
  <c r="BD5" i="12"/>
  <c r="AH5" i="4" s="1"/>
  <c r="Z6" i="12"/>
  <c r="AH6" i="12" s="1"/>
  <c r="AE6" i="4" s="1"/>
  <c r="Z7" i="12"/>
  <c r="AH7" i="12" s="1"/>
  <c r="AE8" i="4" s="1"/>
  <c r="Z8" i="12"/>
  <c r="AH8" i="12" s="1"/>
  <c r="AE21" i="4" s="1"/>
  <c r="Z10" i="12"/>
  <c r="AH10" i="12" s="1"/>
  <c r="AE25" i="4" s="1"/>
  <c r="Z12" i="12"/>
  <c r="AH12" i="12" s="1"/>
  <c r="AE37" i="4" s="1"/>
  <c r="Z13" i="12"/>
  <c r="AH13" i="12" s="1"/>
  <c r="AE38" i="4" s="1"/>
  <c r="Z5" i="12"/>
  <c r="AH5" i="12" s="1"/>
  <c r="AE5" i="4" s="1"/>
  <c r="AX6" i="12"/>
  <c r="AG6" i="4" s="1"/>
  <c r="AX9" i="12"/>
  <c r="AG23" i="4" s="1"/>
  <c r="AX11" i="12"/>
  <c r="AG26" i="4" s="1"/>
  <c r="AX13" i="12"/>
  <c r="AG38" i="4" s="1"/>
  <c r="AX5" i="12"/>
  <c r="S6" i="12"/>
  <c r="AD6" i="4" s="1"/>
  <c r="S9" i="12"/>
  <c r="S11" i="12"/>
  <c r="S13" i="12"/>
  <c r="S5" i="12"/>
  <c r="J13" i="12"/>
  <c r="AC38" i="4" s="1"/>
  <c r="AP6" i="12"/>
  <c r="AF6" i="4" s="1"/>
  <c r="AP13" i="12"/>
  <c r="AF38" i="4" s="1"/>
  <c r="AP5" i="12"/>
  <c r="AF5" i="4" s="1"/>
  <c r="J6" i="12"/>
  <c r="J5" i="12"/>
  <c r="AC5" i="4" s="1"/>
  <c r="AB6" i="4"/>
  <c r="AB18" i="4"/>
  <c r="AB27" i="4"/>
  <c r="AB28" i="4"/>
  <c r="AA7" i="4"/>
  <c r="Z40" i="4"/>
  <c r="W11" i="4"/>
  <c r="W12" i="4"/>
  <c r="W17" i="4"/>
  <c r="W27" i="4"/>
  <c r="BH6" i="9"/>
  <c r="BH7" i="9"/>
  <c r="AB7" i="4" s="1"/>
  <c r="BH8" i="9"/>
  <c r="AB8" i="4" s="1"/>
  <c r="BH9" i="9"/>
  <c r="AB9" i="4" s="1"/>
  <c r="BH10" i="9"/>
  <c r="AB10" i="4" s="1"/>
  <c r="BH11" i="9"/>
  <c r="AB11" i="4" s="1"/>
  <c r="BH12" i="9"/>
  <c r="AB12" i="4" s="1"/>
  <c r="BH13" i="9"/>
  <c r="AB13" i="4" s="1"/>
  <c r="BH14" i="9"/>
  <c r="AB14" i="4" s="1"/>
  <c r="BH15" i="9"/>
  <c r="AB15" i="4" s="1"/>
  <c r="BH16" i="9"/>
  <c r="AB16" i="4" s="1"/>
  <c r="BH17" i="9"/>
  <c r="AB17" i="4" s="1"/>
  <c r="BH18" i="9"/>
  <c r="BH19" i="9"/>
  <c r="AB19" i="4" s="1"/>
  <c r="BH20" i="9"/>
  <c r="AB20" i="4" s="1"/>
  <c r="BH21" i="9"/>
  <c r="AB21" i="4" s="1"/>
  <c r="BH22" i="9"/>
  <c r="AB22" i="4" s="1"/>
  <c r="BH23" i="9"/>
  <c r="AB23" i="4" s="1"/>
  <c r="BH24" i="9"/>
  <c r="AB24" i="4" s="1"/>
  <c r="BH25" i="9"/>
  <c r="AB25" i="4" s="1"/>
  <c r="BH26" i="9"/>
  <c r="AB26" i="4" s="1"/>
  <c r="BH27" i="9"/>
  <c r="BH28" i="9"/>
  <c r="BH29" i="9"/>
  <c r="AB29" i="4" s="1"/>
  <c r="BH30" i="9"/>
  <c r="AB30" i="4" s="1"/>
  <c r="BH31" i="9"/>
  <c r="AB31" i="4" s="1"/>
  <c r="BH32" i="9"/>
  <c r="AB32" i="4" s="1"/>
  <c r="BH33" i="9"/>
  <c r="AB33" i="4" s="1"/>
  <c r="BH34" i="9"/>
  <c r="AB34" i="4" s="1"/>
  <c r="BH35" i="9"/>
  <c r="AB35" i="4" s="1"/>
  <c r="BH36" i="9"/>
  <c r="AB36" i="4" s="1"/>
  <c r="BH37" i="9"/>
  <c r="AB37" i="4" s="1"/>
  <c r="BH38" i="9"/>
  <c r="AB38" i="4" s="1"/>
  <c r="BH39" i="9"/>
  <c r="AB39" i="4" s="1"/>
  <c r="BH40" i="9"/>
  <c r="AB40" i="4" s="1"/>
  <c r="BH5" i="9"/>
  <c r="AB5" i="4" s="1"/>
  <c r="AN6" i="9"/>
  <c r="AN7" i="9"/>
  <c r="AN8" i="9"/>
  <c r="AN9" i="9"/>
  <c r="AN10" i="9"/>
  <c r="AN11" i="9"/>
  <c r="AT11" i="9" s="1"/>
  <c r="Y11" i="4" s="1"/>
  <c r="AN12" i="9"/>
  <c r="AN13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6" i="9"/>
  <c r="AN27" i="9"/>
  <c r="AT27" i="9" s="1"/>
  <c r="Y27" i="4" s="1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5" i="9"/>
  <c r="AE6" i="9"/>
  <c r="AE7" i="9"/>
  <c r="AE8" i="9"/>
  <c r="AT8" i="9" s="1"/>
  <c r="Y8" i="4" s="1"/>
  <c r="AE9" i="9"/>
  <c r="AT9" i="9" s="1"/>
  <c r="Y9" i="4" s="1"/>
  <c r="AE10" i="9"/>
  <c r="AE11" i="9"/>
  <c r="AE12" i="9"/>
  <c r="AE13" i="9"/>
  <c r="AE14" i="9"/>
  <c r="AE15" i="9"/>
  <c r="AE16" i="9"/>
  <c r="AE17" i="9"/>
  <c r="AE18" i="9"/>
  <c r="AE19" i="9"/>
  <c r="AE20" i="9"/>
  <c r="AE21" i="9"/>
  <c r="AT21" i="9" s="1"/>
  <c r="Y21" i="4" s="1"/>
  <c r="AE22" i="9"/>
  <c r="AE23" i="9"/>
  <c r="AE24" i="9"/>
  <c r="AT24" i="9" s="1"/>
  <c r="Y24" i="4" s="1"/>
  <c r="AE25" i="9"/>
  <c r="AT25" i="9" s="1"/>
  <c r="Y25" i="4" s="1"/>
  <c r="AE26" i="9"/>
  <c r="AE27" i="9"/>
  <c r="AE28" i="9"/>
  <c r="AE29" i="9"/>
  <c r="AE30" i="9"/>
  <c r="AT30" i="9" s="1"/>
  <c r="Y30" i="4" s="1"/>
  <c r="AE31" i="9"/>
  <c r="AT31" i="9" s="1"/>
  <c r="Y31" i="4" s="1"/>
  <c r="AE32" i="9"/>
  <c r="AE33" i="9"/>
  <c r="AE34" i="9"/>
  <c r="AE35" i="9"/>
  <c r="AE36" i="9"/>
  <c r="AE37" i="9"/>
  <c r="AT37" i="9" s="1"/>
  <c r="Y37" i="4" s="1"/>
  <c r="AE38" i="9"/>
  <c r="AE39" i="9"/>
  <c r="AE40" i="9"/>
  <c r="AE5" i="9"/>
  <c r="AT5" i="9" s="1"/>
  <c r="Y5" i="4" s="1"/>
  <c r="BD6" i="9"/>
  <c r="AA6" i="4" s="1"/>
  <c r="BD7" i="9"/>
  <c r="BD8" i="9"/>
  <c r="AA8" i="4" s="1"/>
  <c r="BD9" i="9"/>
  <c r="AA9" i="4" s="1"/>
  <c r="BD10" i="9"/>
  <c r="AA10" i="4" s="1"/>
  <c r="BD11" i="9"/>
  <c r="AA11" i="4" s="1"/>
  <c r="BD12" i="9"/>
  <c r="AA12" i="4" s="1"/>
  <c r="BD13" i="9"/>
  <c r="AA13" i="4" s="1"/>
  <c r="BD14" i="9"/>
  <c r="AA14" i="4" s="1"/>
  <c r="BD15" i="9"/>
  <c r="AA15" i="4" s="1"/>
  <c r="BD16" i="9"/>
  <c r="AA16" i="4" s="1"/>
  <c r="BD17" i="9"/>
  <c r="AA17" i="4" s="1"/>
  <c r="BD18" i="9"/>
  <c r="AA18" i="4" s="1"/>
  <c r="BD19" i="9"/>
  <c r="AA19" i="4" s="1"/>
  <c r="BD20" i="9"/>
  <c r="AA20" i="4" s="1"/>
  <c r="BD21" i="9"/>
  <c r="AA21" i="4" s="1"/>
  <c r="BD22" i="9"/>
  <c r="AA22" i="4" s="1"/>
  <c r="BD23" i="9"/>
  <c r="AA23" i="4" s="1"/>
  <c r="BD24" i="9"/>
  <c r="AA24" i="4" s="1"/>
  <c r="BD25" i="9"/>
  <c r="AA25" i="4" s="1"/>
  <c r="BD26" i="9"/>
  <c r="AA26" i="4" s="1"/>
  <c r="BD27" i="9"/>
  <c r="AA27" i="4" s="1"/>
  <c r="BD28" i="9"/>
  <c r="AA28" i="4" s="1"/>
  <c r="BD29" i="9"/>
  <c r="AA29" i="4" s="1"/>
  <c r="BD30" i="9"/>
  <c r="AA30" i="4" s="1"/>
  <c r="BD31" i="9"/>
  <c r="AA31" i="4" s="1"/>
  <c r="BD32" i="9"/>
  <c r="AA32" i="4" s="1"/>
  <c r="BD33" i="9"/>
  <c r="AA33" i="4" s="1"/>
  <c r="BD34" i="9"/>
  <c r="AA34" i="4" s="1"/>
  <c r="BD35" i="9"/>
  <c r="AA35" i="4" s="1"/>
  <c r="BD36" i="9"/>
  <c r="AA36" i="4" s="1"/>
  <c r="BD37" i="9"/>
  <c r="AA37" i="4" s="1"/>
  <c r="BD38" i="9"/>
  <c r="AA38" i="4" s="1"/>
  <c r="BD39" i="9"/>
  <c r="AA39" i="4" s="1"/>
  <c r="BD40" i="9"/>
  <c r="AA40" i="4" s="1"/>
  <c r="BD5" i="9"/>
  <c r="AA5" i="4" s="1"/>
  <c r="AA6" i="9"/>
  <c r="X6" i="4" s="1"/>
  <c r="AA7" i="9"/>
  <c r="X7" i="4" s="1"/>
  <c r="AA8" i="9"/>
  <c r="X8" i="4" s="1"/>
  <c r="AA9" i="9"/>
  <c r="X9" i="4" s="1"/>
  <c r="AA10" i="9"/>
  <c r="X10" i="4" s="1"/>
  <c r="AA11" i="9"/>
  <c r="X11" i="4" s="1"/>
  <c r="AA12" i="9"/>
  <c r="X12" i="4" s="1"/>
  <c r="AA13" i="9"/>
  <c r="X13" i="4" s="1"/>
  <c r="AA14" i="9"/>
  <c r="X14" i="4" s="1"/>
  <c r="AA15" i="9"/>
  <c r="X15" i="4" s="1"/>
  <c r="AA16" i="9"/>
  <c r="X16" i="4" s="1"/>
  <c r="AA17" i="9"/>
  <c r="X17" i="4" s="1"/>
  <c r="AA18" i="9"/>
  <c r="X18" i="4" s="1"/>
  <c r="AA19" i="9"/>
  <c r="X19" i="4" s="1"/>
  <c r="AA20" i="9"/>
  <c r="X20" i="4" s="1"/>
  <c r="AA21" i="9"/>
  <c r="X21" i="4" s="1"/>
  <c r="AA22" i="9"/>
  <c r="X22" i="4" s="1"/>
  <c r="AA23" i="9"/>
  <c r="X23" i="4" s="1"/>
  <c r="AA24" i="9"/>
  <c r="X24" i="4" s="1"/>
  <c r="AA25" i="9"/>
  <c r="X25" i="4" s="1"/>
  <c r="AA26" i="9"/>
  <c r="X26" i="4" s="1"/>
  <c r="AA27" i="9"/>
  <c r="X27" i="4" s="1"/>
  <c r="AA28" i="9"/>
  <c r="X28" i="4" s="1"/>
  <c r="AA29" i="9"/>
  <c r="X29" i="4" s="1"/>
  <c r="AA30" i="9"/>
  <c r="X30" i="4" s="1"/>
  <c r="AA31" i="9"/>
  <c r="X31" i="4" s="1"/>
  <c r="AA32" i="9"/>
  <c r="X32" i="4" s="1"/>
  <c r="AA33" i="9"/>
  <c r="X33" i="4" s="1"/>
  <c r="AA34" i="9"/>
  <c r="X34" i="4" s="1"/>
  <c r="AA35" i="9"/>
  <c r="X35" i="4" s="1"/>
  <c r="AA36" i="9"/>
  <c r="X36" i="4" s="1"/>
  <c r="AA37" i="9"/>
  <c r="X37" i="4" s="1"/>
  <c r="AA38" i="9"/>
  <c r="X38" i="4" s="1"/>
  <c r="AA39" i="9"/>
  <c r="X39" i="4" s="1"/>
  <c r="AA40" i="9"/>
  <c r="X40" i="4" s="1"/>
  <c r="AA5" i="9"/>
  <c r="X5" i="4" s="1"/>
  <c r="AY6" i="9"/>
  <c r="Z6" i="4" s="1"/>
  <c r="AY7" i="9"/>
  <c r="Z7" i="4" s="1"/>
  <c r="AY8" i="9"/>
  <c r="Z8" i="4" s="1"/>
  <c r="AY9" i="9"/>
  <c r="Z9" i="4" s="1"/>
  <c r="AY10" i="9"/>
  <c r="Z10" i="4" s="1"/>
  <c r="AY11" i="9"/>
  <c r="Z11" i="4" s="1"/>
  <c r="AY12" i="9"/>
  <c r="Z12" i="4" s="1"/>
  <c r="AY13" i="9"/>
  <c r="Z13" i="4" s="1"/>
  <c r="AY14" i="9"/>
  <c r="Z14" i="4" s="1"/>
  <c r="AY15" i="9"/>
  <c r="Z15" i="4" s="1"/>
  <c r="AY16" i="9"/>
  <c r="Z16" i="4" s="1"/>
  <c r="AY17" i="9"/>
  <c r="Z17" i="4" s="1"/>
  <c r="AY18" i="9"/>
  <c r="Z18" i="4" s="1"/>
  <c r="AY19" i="9"/>
  <c r="Z19" i="4" s="1"/>
  <c r="AY20" i="9"/>
  <c r="Z20" i="4" s="1"/>
  <c r="AY21" i="9"/>
  <c r="Z21" i="4" s="1"/>
  <c r="AY22" i="9"/>
  <c r="Z22" i="4" s="1"/>
  <c r="AY23" i="9"/>
  <c r="Z23" i="4" s="1"/>
  <c r="AY24" i="9"/>
  <c r="Z24" i="4" s="1"/>
  <c r="AY25" i="9"/>
  <c r="Z25" i="4" s="1"/>
  <c r="AY26" i="9"/>
  <c r="Z26" i="4" s="1"/>
  <c r="AY27" i="9"/>
  <c r="Z27" i="4" s="1"/>
  <c r="AY28" i="9"/>
  <c r="Z28" i="4" s="1"/>
  <c r="AY29" i="9"/>
  <c r="Z29" i="4" s="1"/>
  <c r="AY30" i="9"/>
  <c r="Z30" i="4" s="1"/>
  <c r="AY31" i="9"/>
  <c r="Z31" i="4" s="1"/>
  <c r="AY32" i="9"/>
  <c r="Z32" i="4" s="1"/>
  <c r="AY33" i="9"/>
  <c r="Z33" i="4" s="1"/>
  <c r="AY34" i="9"/>
  <c r="Z34" i="4" s="1"/>
  <c r="AY35" i="9"/>
  <c r="Z35" i="4" s="1"/>
  <c r="AY36" i="9"/>
  <c r="Z36" i="4" s="1"/>
  <c r="AY37" i="9"/>
  <c r="Z37" i="4" s="1"/>
  <c r="AY38" i="9"/>
  <c r="Z38" i="4" s="1"/>
  <c r="AY39" i="9"/>
  <c r="Z39" i="4" s="1"/>
  <c r="AY40" i="9"/>
  <c r="AY5" i="9"/>
  <c r="Z5" i="4" s="1"/>
  <c r="N6" i="9"/>
  <c r="W6" i="4" s="1"/>
  <c r="N7" i="9"/>
  <c r="W7" i="4" s="1"/>
  <c r="N8" i="9"/>
  <c r="W8" i="4" s="1"/>
  <c r="N9" i="9"/>
  <c r="W9" i="4" s="1"/>
  <c r="N10" i="9"/>
  <c r="W10" i="4" s="1"/>
  <c r="N11" i="9"/>
  <c r="N12" i="9"/>
  <c r="N13" i="9"/>
  <c r="W13" i="4" s="1"/>
  <c r="N14" i="9"/>
  <c r="W14" i="4" s="1"/>
  <c r="N15" i="9"/>
  <c r="W15" i="4" s="1"/>
  <c r="N16" i="9"/>
  <c r="W16" i="4" s="1"/>
  <c r="N17" i="9"/>
  <c r="N18" i="9"/>
  <c r="W18" i="4" s="1"/>
  <c r="N19" i="9"/>
  <c r="W19" i="4" s="1"/>
  <c r="N20" i="9"/>
  <c r="W20" i="4" s="1"/>
  <c r="N21" i="9"/>
  <c r="W21" i="4" s="1"/>
  <c r="N22" i="9"/>
  <c r="W22" i="4" s="1"/>
  <c r="N23" i="9"/>
  <c r="W23" i="4" s="1"/>
  <c r="N24" i="9"/>
  <c r="W24" i="4" s="1"/>
  <c r="N25" i="9"/>
  <c r="W25" i="4" s="1"/>
  <c r="N26" i="9"/>
  <c r="W26" i="4" s="1"/>
  <c r="N27" i="9"/>
  <c r="N28" i="9"/>
  <c r="W28" i="4" s="1"/>
  <c r="N29" i="9"/>
  <c r="W29" i="4" s="1"/>
  <c r="N30" i="9"/>
  <c r="W30" i="4" s="1"/>
  <c r="N31" i="9"/>
  <c r="W31" i="4" s="1"/>
  <c r="N32" i="9"/>
  <c r="W32" i="4" s="1"/>
  <c r="N33" i="9"/>
  <c r="W33" i="4" s="1"/>
  <c r="N34" i="9"/>
  <c r="W34" i="4" s="1"/>
  <c r="N35" i="9"/>
  <c r="W35" i="4" s="1"/>
  <c r="N36" i="9"/>
  <c r="W36" i="4" s="1"/>
  <c r="N37" i="9"/>
  <c r="W37" i="4" s="1"/>
  <c r="N38" i="9"/>
  <c r="W38" i="4" s="1"/>
  <c r="N39" i="9"/>
  <c r="W39" i="4" s="1"/>
  <c r="N40" i="9"/>
  <c r="W40" i="4" s="1"/>
  <c r="N5" i="9"/>
  <c r="W5" i="4" s="1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5" i="4"/>
  <c r="AT36" i="9" l="1"/>
  <c r="Y36" i="4" s="1"/>
  <c r="AT20" i="9"/>
  <c r="Y20" i="4" s="1"/>
  <c r="AT17" i="9"/>
  <c r="Y17" i="4" s="1"/>
  <c r="AT16" i="9"/>
  <c r="Y16" i="4" s="1"/>
  <c r="BE5" i="13"/>
  <c r="AW5" i="4" s="1"/>
  <c r="AF12" i="13"/>
  <c r="AT37" i="4" s="1"/>
  <c r="AF11" i="13"/>
  <c r="AT26" i="4" s="1"/>
  <c r="BE7" i="13"/>
  <c r="AW8" i="4" s="1"/>
  <c r="AF10" i="13"/>
  <c r="AT25" i="4" s="1"/>
  <c r="BE6" i="13"/>
  <c r="AW6" i="4" s="1"/>
  <c r="AF9" i="13"/>
  <c r="AT23" i="4" s="1"/>
  <c r="AF13" i="13"/>
  <c r="AT38" i="4" s="1"/>
  <c r="AF8" i="13"/>
  <c r="AT18" i="4" s="1"/>
  <c r="AF5" i="13"/>
  <c r="AT5" i="4" s="1"/>
  <c r="AF7" i="13"/>
  <c r="AT8" i="4" s="1"/>
  <c r="BE8" i="13"/>
  <c r="AW18" i="4" s="1"/>
  <c r="AF6" i="13"/>
  <c r="AT6" i="4" s="1"/>
  <c r="AT15" i="9"/>
  <c r="Y15" i="4" s="1"/>
  <c r="AT14" i="9"/>
  <c r="Y14" i="4" s="1"/>
  <c r="AT29" i="9"/>
  <c r="Y29" i="4" s="1"/>
  <c r="AT13" i="9"/>
  <c r="Y13" i="4" s="1"/>
  <c r="AT12" i="9"/>
  <c r="Y12" i="4" s="1"/>
  <c r="AT35" i="9"/>
  <c r="Y35" i="4" s="1"/>
  <c r="AT28" i="9"/>
  <c r="Y28" i="4" s="1"/>
  <c r="AT19" i="9"/>
  <c r="Y19" i="4" s="1"/>
  <c r="AT33" i="9"/>
  <c r="Y33" i="4" s="1"/>
  <c r="AT32" i="9"/>
  <c r="Y32" i="4" s="1"/>
  <c r="AT40" i="9"/>
  <c r="Y40" i="4" s="1"/>
  <c r="AT7" i="9"/>
  <c r="Y7" i="4" s="1"/>
  <c r="AT39" i="9"/>
  <c r="Y39" i="4" s="1"/>
  <c r="AT23" i="9"/>
  <c r="Y23" i="4" s="1"/>
  <c r="AT38" i="9"/>
  <c r="Y38" i="4" s="1"/>
  <c r="AT22" i="9"/>
  <c r="Y22" i="4" s="1"/>
  <c r="AT6" i="9"/>
  <c r="Y6" i="4" s="1"/>
  <c r="AT26" i="9"/>
  <c r="Y26" i="4" s="1"/>
  <c r="AT10" i="9"/>
  <c r="Y10" i="4" s="1"/>
  <c r="AT34" i="9"/>
  <c r="Y34" i="4" s="1"/>
  <c r="AT18" i="9"/>
  <c r="Y18" i="4" s="1"/>
  <c r="BE12" i="13"/>
  <c r="AW37" i="4" s="1"/>
  <c r="BE13" i="13"/>
  <c r="AW38" i="4" s="1"/>
  <c r="BE11" i="13"/>
  <c r="AW26" i="4" s="1"/>
  <c r="BE10" i="13"/>
  <c r="AW25" i="4" s="1"/>
  <c r="P8" i="4"/>
  <c r="O9" i="4"/>
  <c r="O28" i="4"/>
  <c r="O29" i="4"/>
  <c r="AX6" i="8"/>
  <c r="S6" i="4" s="1"/>
  <c r="AX7" i="8"/>
  <c r="S7" i="4" s="1"/>
  <c r="AX8" i="8"/>
  <c r="S8" i="4" s="1"/>
  <c r="AX9" i="8"/>
  <c r="S9" i="4" s="1"/>
  <c r="AX10" i="8"/>
  <c r="S10" i="4" s="1"/>
  <c r="AX11" i="8"/>
  <c r="S11" i="4" s="1"/>
  <c r="AX12" i="8"/>
  <c r="S12" i="4" s="1"/>
  <c r="AX13" i="8"/>
  <c r="S13" i="4" s="1"/>
  <c r="AX14" i="8"/>
  <c r="S14" i="4" s="1"/>
  <c r="AX15" i="8"/>
  <c r="S15" i="4" s="1"/>
  <c r="AX16" i="8"/>
  <c r="S16" i="4" s="1"/>
  <c r="AX17" i="8"/>
  <c r="S17" i="4" s="1"/>
  <c r="AX18" i="8"/>
  <c r="S18" i="4" s="1"/>
  <c r="AX19" i="8"/>
  <c r="S19" i="4" s="1"/>
  <c r="AX20" i="8"/>
  <c r="S20" i="4" s="1"/>
  <c r="AX21" i="8"/>
  <c r="S21" i="4" s="1"/>
  <c r="AX22" i="8"/>
  <c r="S22" i="4" s="1"/>
  <c r="AX23" i="8"/>
  <c r="S23" i="4" s="1"/>
  <c r="AX24" i="8"/>
  <c r="S24" i="4" s="1"/>
  <c r="AX25" i="8"/>
  <c r="S25" i="4" s="1"/>
  <c r="AX26" i="8"/>
  <c r="S26" i="4" s="1"/>
  <c r="AX27" i="8"/>
  <c r="S27" i="4" s="1"/>
  <c r="AX28" i="8"/>
  <c r="S28" i="4" s="1"/>
  <c r="AX29" i="8"/>
  <c r="S29" i="4" s="1"/>
  <c r="AX30" i="8"/>
  <c r="S30" i="4" s="1"/>
  <c r="AX31" i="8"/>
  <c r="S31" i="4" s="1"/>
  <c r="AX32" i="8"/>
  <c r="S32" i="4" s="1"/>
  <c r="AX33" i="8"/>
  <c r="S33" i="4" s="1"/>
  <c r="AX34" i="8"/>
  <c r="S34" i="4" s="1"/>
  <c r="AX35" i="8"/>
  <c r="S35" i="4" s="1"/>
  <c r="AX36" i="8"/>
  <c r="S36" i="4" s="1"/>
  <c r="AX37" i="8"/>
  <c r="S37" i="4" s="1"/>
  <c r="AX38" i="8"/>
  <c r="S38" i="4" s="1"/>
  <c r="AX39" i="8"/>
  <c r="S39" i="4" s="1"/>
  <c r="AX40" i="8"/>
  <c r="S40" i="4" s="1"/>
  <c r="AX5" i="8"/>
  <c r="S5" i="4" s="1"/>
  <c r="AF35" i="8"/>
  <c r="P35" i="4" s="1"/>
  <c r="S6" i="8"/>
  <c r="AF6" i="8" s="1"/>
  <c r="P6" i="4" s="1"/>
  <c r="S7" i="8"/>
  <c r="AF7" i="8" s="1"/>
  <c r="P7" i="4" s="1"/>
  <c r="S8" i="8"/>
  <c r="AF8" i="8" s="1"/>
  <c r="S9" i="8"/>
  <c r="AF9" i="8" s="1"/>
  <c r="P9" i="4" s="1"/>
  <c r="S10" i="8"/>
  <c r="AF10" i="8" s="1"/>
  <c r="P10" i="4" s="1"/>
  <c r="S11" i="8"/>
  <c r="AF11" i="8" s="1"/>
  <c r="P11" i="4" s="1"/>
  <c r="S12" i="8"/>
  <c r="AF12" i="8" s="1"/>
  <c r="P12" i="4" s="1"/>
  <c r="S13" i="8"/>
  <c r="AF13" i="8" s="1"/>
  <c r="P13" i="4" s="1"/>
  <c r="S14" i="8"/>
  <c r="AF14" i="8" s="1"/>
  <c r="P14" i="4" s="1"/>
  <c r="S15" i="8"/>
  <c r="AF15" i="8" s="1"/>
  <c r="P15" i="4" s="1"/>
  <c r="S16" i="8"/>
  <c r="AF16" i="8" s="1"/>
  <c r="P16" i="4" s="1"/>
  <c r="S17" i="8"/>
  <c r="AF17" i="8" s="1"/>
  <c r="P17" i="4" s="1"/>
  <c r="S18" i="8"/>
  <c r="AF18" i="8" s="1"/>
  <c r="P18" i="4" s="1"/>
  <c r="S19" i="8"/>
  <c r="AF19" i="8" s="1"/>
  <c r="P19" i="4" s="1"/>
  <c r="S20" i="8"/>
  <c r="AF20" i="8" s="1"/>
  <c r="P20" i="4" s="1"/>
  <c r="S21" i="8"/>
  <c r="AF21" i="8" s="1"/>
  <c r="P21" i="4" s="1"/>
  <c r="S22" i="8"/>
  <c r="AF22" i="8" s="1"/>
  <c r="P22" i="4" s="1"/>
  <c r="S23" i="8"/>
  <c r="AF23" i="8" s="1"/>
  <c r="P23" i="4" s="1"/>
  <c r="S24" i="8"/>
  <c r="AF24" i="8" s="1"/>
  <c r="P24" i="4" s="1"/>
  <c r="S25" i="8"/>
  <c r="AF25" i="8" s="1"/>
  <c r="P25" i="4" s="1"/>
  <c r="S26" i="8"/>
  <c r="AF26" i="8" s="1"/>
  <c r="P26" i="4" s="1"/>
  <c r="S27" i="8"/>
  <c r="AF27" i="8" s="1"/>
  <c r="P27" i="4" s="1"/>
  <c r="S28" i="8"/>
  <c r="AF28" i="8" s="1"/>
  <c r="P28" i="4" s="1"/>
  <c r="S29" i="8"/>
  <c r="AF29" i="8" s="1"/>
  <c r="P29" i="4" s="1"/>
  <c r="S30" i="8"/>
  <c r="AF30" i="8" s="1"/>
  <c r="P30" i="4" s="1"/>
  <c r="S31" i="8"/>
  <c r="AF31" i="8" s="1"/>
  <c r="P31" i="4" s="1"/>
  <c r="S32" i="8"/>
  <c r="AF32" i="8" s="1"/>
  <c r="P32" i="4" s="1"/>
  <c r="S33" i="8"/>
  <c r="AF33" i="8" s="1"/>
  <c r="P33" i="4" s="1"/>
  <c r="S34" i="8"/>
  <c r="AF34" i="8" s="1"/>
  <c r="P34" i="4" s="1"/>
  <c r="S35" i="8"/>
  <c r="S36" i="8"/>
  <c r="AF36" i="8" s="1"/>
  <c r="P36" i="4" s="1"/>
  <c r="S37" i="8"/>
  <c r="AF37" i="8" s="1"/>
  <c r="P37" i="4" s="1"/>
  <c r="S38" i="8"/>
  <c r="AF38" i="8" s="1"/>
  <c r="P38" i="4" s="1"/>
  <c r="S39" i="8"/>
  <c r="AF39" i="8" s="1"/>
  <c r="P39" i="4" s="1"/>
  <c r="S40" i="8"/>
  <c r="AF40" i="8" s="1"/>
  <c r="P40" i="4" s="1"/>
  <c r="S5" i="8"/>
  <c r="AF5" i="8" s="1"/>
  <c r="P5" i="4" s="1"/>
  <c r="O6" i="8"/>
  <c r="O6" i="4" s="1"/>
  <c r="O7" i="8"/>
  <c r="O7" i="4" s="1"/>
  <c r="O8" i="8"/>
  <c r="O8" i="4" s="1"/>
  <c r="O9" i="8"/>
  <c r="O10" i="8"/>
  <c r="O10" i="4" s="1"/>
  <c r="O11" i="8"/>
  <c r="O11" i="4" s="1"/>
  <c r="O12" i="8"/>
  <c r="O12" i="4" s="1"/>
  <c r="O13" i="8"/>
  <c r="O13" i="4" s="1"/>
  <c r="O14" i="8"/>
  <c r="O14" i="4" s="1"/>
  <c r="O15" i="8"/>
  <c r="O15" i="4" s="1"/>
  <c r="O16" i="8"/>
  <c r="O16" i="4" s="1"/>
  <c r="O17" i="8"/>
  <c r="O17" i="4" s="1"/>
  <c r="O18" i="8"/>
  <c r="O18" i="4" s="1"/>
  <c r="O19" i="8"/>
  <c r="O19" i="4" s="1"/>
  <c r="O20" i="8"/>
  <c r="O20" i="4" s="1"/>
  <c r="O21" i="8"/>
  <c r="O21" i="4" s="1"/>
  <c r="O22" i="8"/>
  <c r="O22" i="4" s="1"/>
  <c r="O23" i="8"/>
  <c r="O23" i="4" s="1"/>
  <c r="O24" i="8"/>
  <c r="O24" i="4" s="1"/>
  <c r="O25" i="8"/>
  <c r="O25" i="4" s="1"/>
  <c r="O26" i="8"/>
  <c r="O26" i="4" s="1"/>
  <c r="O27" i="8"/>
  <c r="O27" i="4" s="1"/>
  <c r="O28" i="8"/>
  <c r="O29" i="8"/>
  <c r="O30" i="8"/>
  <c r="O30" i="4" s="1"/>
  <c r="O31" i="8"/>
  <c r="O31" i="4" s="1"/>
  <c r="O32" i="8"/>
  <c r="O32" i="4" s="1"/>
  <c r="O33" i="8"/>
  <c r="O33" i="4" s="1"/>
  <c r="O34" i="8"/>
  <c r="O34" i="4" s="1"/>
  <c r="O35" i="8"/>
  <c r="O35" i="4" s="1"/>
  <c r="O36" i="8"/>
  <c r="O36" i="4" s="1"/>
  <c r="O37" i="8"/>
  <c r="O37" i="4" s="1"/>
  <c r="O38" i="8"/>
  <c r="O38" i="4" s="1"/>
  <c r="O39" i="8"/>
  <c r="O39" i="4" s="1"/>
  <c r="O40" i="8"/>
  <c r="O40" i="4" s="1"/>
  <c r="O5" i="8"/>
  <c r="O5" i="4" s="1"/>
  <c r="AT6" i="8"/>
  <c r="R6" i="4" s="1"/>
  <c r="AT7" i="8"/>
  <c r="R7" i="4" s="1"/>
  <c r="AT8" i="8"/>
  <c r="R8" i="4" s="1"/>
  <c r="AT9" i="8"/>
  <c r="R9" i="4" s="1"/>
  <c r="AT10" i="8"/>
  <c r="R10" i="4" s="1"/>
  <c r="AT11" i="8"/>
  <c r="R11" i="4" s="1"/>
  <c r="AT12" i="8"/>
  <c r="R12" i="4" s="1"/>
  <c r="AT13" i="8"/>
  <c r="R13" i="4" s="1"/>
  <c r="AT14" i="8"/>
  <c r="R14" i="4" s="1"/>
  <c r="AT15" i="8"/>
  <c r="R15" i="4" s="1"/>
  <c r="AT16" i="8"/>
  <c r="R16" i="4" s="1"/>
  <c r="AT17" i="8"/>
  <c r="R17" i="4" s="1"/>
  <c r="AT18" i="8"/>
  <c r="R18" i="4" s="1"/>
  <c r="AT19" i="8"/>
  <c r="R19" i="4" s="1"/>
  <c r="AT20" i="8"/>
  <c r="R20" i="4" s="1"/>
  <c r="AT21" i="8"/>
  <c r="R21" i="4" s="1"/>
  <c r="AT22" i="8"/>
  <c r="R22" i="4" s="1"/>
  <c r="AT23" i="8"/>
  <c r="R23" i="4" s="1"/>
  <c r="AT24" i="8"/>
  <c r="R24" i="4" s="1"/>
  <c r="AT25" i="8"/>
  <c r="R25" i="4" s="1"/>
  <c r="AT26" i="8"/>
  <c r="R26" i="4" s="1"/>
  <c r="AT27" i="8"/>
  <c r="R27" i="4" s="1"/>
  <c r="AT28" i="8"/>
  <c r="R28" i="4" s="1"/>
  <c r="AT29" i="8"/>
  <c r="R29" i="4" s="1"/>
  <c r="AT30" i="8"/>
  <c r="R30" i="4" s="1"/>
  <c r="AT31" i="8"/>
  <c r="R31" i="4" s="1"/>
  <c r="AT32" i="8"/>
  <c r="R32" i="4" s="1"/>
  <c r="AT33" i="8"/>
  <c r="R33" i="4" s="1"/>
  <c r="AT34" i="8"/>
  <c r="R34" i="4" s="1"/>
  <c r="AT35" i="8"/>
  <c r="R35" i="4" s="1"/>
  <c r="AT36" i="8"/>
  <c r="R36" i="4" s="1"/>
  <c r="AT37" i="8"/>
  <c r="R37" i="4" s="1"/>
  <c r="AT38" i="8"/>
  <c r="R38" i="4" s="1"/>
  <c r="AT39" i="8"/>
  <c r="R39" i="4" s="1"/>
  <c r="AT40" i="8"/>
  <c r="R40" i="4" s="1"/>
  <c r="AT5" i="8"/>
  <c r="R5" i="4" s="1"/>
  <c r="AM6" i="8"/>
  <c r="Q6" i="4" s="1"/>
  <c r="AM7" i="8"/>
  <c r="Q7" i="4" s="1"/>
  <c r="AM8" i="8"/>
  <c r="Q8" i="4" s="1"/>
  <c r="AM9" i="8"/>
  <c r="Q9" i="4" s="1"/>
  <c r="AM10" i="8"/>
  <c r="Q10" i="4" s="1"/>
  <c r="AM11" i="8"/>
  <c r="Q11" i="4" s="1"/>
  <c r="AM12" i="8"/>
  <c r="Q12" i="4" s="1"/>
  <c r="AM13" i="8"/>
  <c r="Q13" i="4" s="1"/>
  <c r="AM14" i="8"/>
  <c r="Q14" i="4" s="1"/>
  <c r="AM15" i="8"/>
  <c r="Q15" i="4" s="1"/>
  <c r="AM16" i="8"/>
  <c r="Q16" i="4" s="1"/>
  <c r="AM17" i="8"/>
  <c r="Q17" i="4" s="1"/>
  <c r="AM18" i="8"/>
  <c r="Q18" i="4" s="1"/>
  <c r="AM19" i="8"/>
  <c r="Q19" i="4" s="1"/>
  <c r="AM20" i="8"/>
  <c r="Q20" i="4" s="1"/>
  <c r="AM21" i="8"/>
  <c r="Q21" i="4" s="1"/>
  <c r="AM22" i="8"/>
  <c r="Q22" i="4" s="1"/>
  <c r="AM23" i="8"/>
  <c r="Q23" i="4" s="1"/>
  <c r="AM24" i="8"/>
  <c r="Q24" i="4" s="1"/>
  <c r="AM25" i="8"/>
  <c r="Q25" i="4" s="1"/>
  <c r="AM26" i="8"/>
  <c r="Q26" i="4" s="1"/>
  <c r="AM27" i="8"/>
  <c r="Q27" i="4" s="1"/>
  <c r="AM28" i="8"/>
  <c r="Q28" i="4" s="1"/>
  <c r="AM29" i="8"/>
  <c r="Q29" i="4" s="1"/>
  <c r="AM30" i="8"/>
  <c r="Q30" i="4" s="1"/>
  <c r="AM31" i="8"/>
  <c r="Q31" i="4" s="1"/>
  <c r="AM32" i="8"/>
  <c r="Q32" i="4" s="1"/>
  <c r="AM33" i="8"/>
  <c r="Q33" i="4" s="1"/>
  <c r="AM34" i="8"/>
  <c r="Q34" i="4" s="1"/>
  <c r="AM35" i="8"/>
  <c r="Q35" i="4" s="1"/>
  <c r="AM36" i="8"/>
  <c r="Q36" i="4" s="1"/>
  <c r="AM37" i="8"/>
  <c r="Q37" i="4" s="1"/>
  <c r="AM38" i="8"/>
  <c r="Q38" i="4" s="1"/>
  <c r="AM39" i="8"/>
  <c r="Q39" i="4" s="1"/>
  <c r="AM40" i="8"/>
  <c r="Q40" i="4" s="1"/>
  <c r="AM5" i="8"/>
  <c r="Q5" i="4" s="1"/>
  <c r="H6" i="8"/>
  <c r="N6" i="4" s="1"/>
  <c r="H7" i="8"/>
  <c r="N7" i="4" s="1"/>
  <c r="H8" i="8"/>
  <c r="N8" i="4" s="1"/>
  <c r="H9" i="8"/>
  <c r="N9" i="4" s="1"/>
  <c r="H10" i="8"/>
  <c r="N10" i="4" s="1"/>
  <c r="H11" i="8"/>
  <c r="N11" i="4" s="1"/>
  <c r="H12" i="8"/>
  <c r="N12" i="4" s="1"/>
  <c r="H13" i="8"/>
  <c r="N13" i="4" s="1"/>
  <c r="H14" i="8"/>
  <c r="N14" i="4" s="1"/>
  <c r="H15" i="8"/>
  <c r="N15" i="4" s="1"/>
  <c r="H16" i="8"/>
  <c r="N16" i="4" s="1"/>
  <c r="H17" i="8"/>
  <c r="N17" i="4" s="1"/>
  <c r="H18" i="8"/>
  <c r="N18" i="4" s="1"/>
  <c r="H19" i="8"/>
  <c r="N19" i="4" s="1"/>
  <c r="H20" i="8"/>
  <c r="N20" i="4" s="1"/>
  <c r="H21" i="8"/>
  <c r="N21" i="4" s="1"/>
  <c r="H22" i="8"/>
  <c r="N22" i="4" s="1"/>
  <c r="H23" i="8"/>
  <c r="N23" i="4" s="1"/>
  <c r="H24" i="8"/>
  <c r="N24" i="4" s="1"/>
  <c r="H25" i="8"/>
  <c r="N25" i="4" s="1"/>
  <c r="H26" i="8"/>
  <c r="N26" i="4" s="1"/>
  <c r="H27" i="8"/>
  <c r="N27" i="4" s="1"/>
  <c r="H28" i="8"/>
  <c r="N28" i="4" s="1"/>
  <c r="H29" i="8"/>
  <c r="N29" i="4" s="1"/>
  <c r="H30" i="8"/>
  <c r="N30" i="4" s="1"/>
  <c r="H31" i="8"/>
  <c r="N31" i="4" s="1"/>
  <c r="H32" i="8"/>
  <c r="N32" i="4" s="1"/>
  <c r="H33" i="8"/>
  <c r="N33" i="4" s="1"/>
  <c r="H34" i="8"/>
  <c r="N34" i="4" s="1"/>
  <c r="H35" i="8"/>
  <c r="N35" i="4" s="1"/>
  <c r="H36" i="8"/>
  <c r="N36" i="4" s="1"/>
  <c r="H37" i="8"/>
  <c r="N37" i="4" s="1"/>
  <c r="H38" i="8"/>
  <c r="N38" i="4" s="1"/>
  <c r="H39" i="8"/>
  <c r="N39" i="4" s="1"/>
  <c r="H40" i="8"/>
  <c r="N40" i="4" s="1"/>
  <c r="H5" i="8"/>
  <c r="N5" i="4" s="1"/>
  <c r="M21" i="4"/>
  <c r="M25" i="4"/>
  <c r="M32" i="4"/>
  <c r="L27" i="4"/>
  <c r="K39" i="4"/>
  <c r="K40" i="4"/>
  <c r="J22" i="4"/>
  <c r="J36" i="4"/>
  <c r="J37" i="4"/>
  <c r="J38" i="4"/>
  <c r="I33" i="4"/>
  <c r="I34" i="4"/>
  <c r="BB6" i="7"/>
  <c r="M6" i="4" s="1"/>
  <c r="BB7" i="7"/>
  <c r="M7" i="4" s="1"/>
  <c r="BB8" i="7"/>
  <c r="M8" i="4" s="1"/>
  <c r="BB9" i="7"/>
  <c r="M9" i="4" s="1"/>
  <c r="BB10" i="7"/>
  <c r="M10" i="4" s="1"/>
  <c r="BB11" i="7"/>
  <c r="M11" i="4" s="1"/>
  <c r="BB12" i="7"/>
  <c r="M12" i="4" s="1"/>
  <c r="BB13" i="7"/>
  <c r="M13" i="4" s="1"/>
  <c r="BB14" i="7"/>
  <c r="M14" i="4" s="1"/>
  <c r="BB15" i="7"/>
  <c r="M15" i="4" s="1"/>
  <c r="BB16" i="7"/>
  <c r="M16" i="4" s="1"/>
  <c r="BB17" i="7"/>
  <c r="M17" i="4" s="1"/>
  <c r="BB18" i="7"/>
  <c r="M18" i="4" s="1"/>
  <c r="BB19" i="7"/>
  <c r="M19" i="4" s="1"/>
  <c r="BB20" i="7"/>
  <c r="M20" i="4" s="1"/>
  <c r="BB21" i="7"/>
  <c r="BB22" i="7"/>
  <c r="M22" i="4" s="1"/>
  <c r="BB23" i="7"/>
  <c r="M23" i="4" s="1"/>
  <c r="BB24" i="7"/>
  <c r="M24" i="4" s="1"/>
  <c r="BB25" i="7"/>
  <c r="BB26" i="7"/>
  <c r="M26" i="4" s="1"/>
  <c r="BB27" i="7"/>
  <c r="M27" i="4" s="1"/>
  <c r="BB28" i="7"/>
  <c r="M28" i="4" s="1"/>
  <c r="BB29" i="7"/>
  <c r="M29" i="4" s="1"/>
  <c r="BB30" i="7"/>
  <c r="M30" i="4" s="1"/>
  <c r="BB31" i="7"/>
  <c r="M31" i="4" s="1"/>
  <c r="BB32" i="7"/>
  <c r="BB33" i="7"/>
  <c r="M33" i="4" s="1"/>
  <c r="BB34" i="7"/>
  <c r="M34" i="4" s="1"/>
  <c r="BB35" i="7"/>
  <c r="M35" i="4" s="1"/>
  <c r="BB36" i="7"/>
  <c r="M36" i="4" s="1"/>
  <c r="BB37" i="7"/>
  <c r="M37" i="4" s="1"/>
  <c r="BB38" i="7"/>
  <c r="M38" i="4" s="1"/>
  <c r="BB39" i="7"/>
  <c r="M39" i="4" s="1"/>
  <c r="BB40" i="7"/>
  <c r="M40" i="4" s="1"/>
  <c r="BB5" i="7"/>
  <c r="M5" i="4" s="1"/>
  <c r="AC6" i="7"/>
  <c r="AN6" i="7" s="1"/>
  <c r="J6" i="4" s="1"/>
  <c r="AC7" i="7"/>
  <c r="AN7" i="7" s="1"/>
  <c r="J7" i="4" s="1"/>
  <c r="AC8" i="7"/>
  <c r="AN8" i="7" s="1"/>
  <c r="J8" i="4" s="1"/>
  <c r="AC9" i="7"/>
  <c r="AN9" i="7" s="1"/>
  <c r="J9" i="4" s="1"/>
  <c r="AC10" i="7"/>
  <c r="AN10" i="7" s="1"/>
  <c r="J10" i="4" s="1"/>
  <c r="AC11" i="7"/>
  <c r="AN11" i="7" s="1"/>
  <c r="J11" i="4" s="1"/>
  <c r="AC12" i="7"/>
  <c r="AN12" i="7" s="1"/>
  <c r="J12" i="4" s="1"/>
  <c r="AC13" i="7"/>
  <c r="AN13" i="7" s="1"/>
  <c r="J13" i="4" s="1"/>
  <c r="AC14" i="7"/>
  <c r="AN14" i="7" s="1"/>
  <c r="J14" i="4" s="1"/>
  <c r="AC15" i="7"/>
  <c r="AN15" i="7" s="1"/>
  <c r="J15" i="4" s="1"/>
  <c r="AC16" i="7"/>
  <c r="AN16" i="7" s="1"/>
  <c r="J16" i="4" s="1"/>
  <c r="AC17" i="7"/>
  <c r="AN17" i="7" s="1"/>
  <c r="J17" i="4" s="1"/>
  <c r="AC18" i="7"/>
  <c r="AN18" i="7" s="1"/>
  <c r="J18" i="4" s="1"/>
  <c r="AC19" i="7"/>
  <c r="AN19" i="7" s="1"/>
  <c r="J19" i="4" s="1"/>
  <c r="AC20" i="7"/>
  <c r="AN20" i="7" s="1"/>
  <c r="J20" i="4" s="1"/>
  <c r="AC21" i="7"/>
  <c r="AN21" i="7" s="1"/>
  <c r="J21" i="4" s="1"/>
  <c r="AC22" i="7"/>
  <c r="AN22" i="7" s="1"/>
  <c r="AC23" i="7"/>
  <c r="AN23" i="7" s="1"/>
  <c r="J23" i="4" s="1"/>
  <c r="AC24" i="7"/>
  <c r="AN24" i="7" s="1"/>
  <c r="J24" i="4" s="1"/>
  <c r="AC25" i="7"/>
  <c r="AN25" i="7" s="1"/>
  <c r="J25" i="4" s="1"/>
  <c r="AC26" i="7"/>
  <c r="AN26" i="7" s="1"/>
  <c r="J26" i="4" s="1"/>
  <c r="AC27" i="7"/>
  <c r="AN27" i="7" s="1"/>
  <c r="J27" i="4" s="1"/>
  <c r="AC28" i="7"/>
  <c r="AN28" i="7" s="1"/>
  <c r="J28" i="4" s="1"/>
  <c r="AC29" i="7"/>
  <c r="AN29" i="7" s="1"/>
  <c r="J29" i="4" s="1"/>
  <c r="AC30" i="7"/>
  <c r="AN30" i="7" s="1"/>
  <c r="J30" i="4" s="1"/>
  <c r="AC31" i="7"/>
  <c r="AN31" i="7" s="1"/>
  <c r="J31" i="4" s="1"/>
  <c r="AC32" i="7"/>
  <c r="AN32" i="7" s="1"/>
  <c r="J32" i="4" s="1"/>
  <c r="AC33" i="7"/>
  <c r="AN33" i="7" s="1"/>
  <c r="J33" i="4" s="1"/>
  <c r="AC34" i="7"/>
  <c r="AN34" i="7" s="1"/>
  <c r="J34" i="4" s="1"/>
  <c r="AC35" i="7"/>
  <c r="AN35" i="7" s="1"/>
  <c r="J35" i="4" s="1"/>
  <c r="AC36" i="7"/>
  <c r="AN36" i="7" s="1"/>
  <c r="AC37" i="7"/>
  <c r="AN37" i="7" s="1"/>
  <c r="AC38" i="7"/>
  <c r="AN38" i="7" s="1"/>
  <c r="AC39" i="7"/>
  <c r="AN39" i="7" s="1"/>
  <c r="J39" i="4" s="1"/>
  <c r="AC40" i="7"/>
  <c r="AN40" i="7" s="1"/>
  <c r="J40" i="4" s="1"/>
  <c r="AC5" i="7"/>
  <c r="AN5" i="7" s="1"/>
  <c r="J5" i="4" s="1"/>
  <c r="U6" i="7"/>
  <c r="W6" i="7" s="1"/>
  <c r="I6" i="4" s="1"/>
  <c r="U7" i="7"/>
  <c r="W7" i="7" s="1"/>
  <c r="I7" i="4" s="1"/>
  <c r="U8" i="7"/>
  <c r="W8" i="7" s="1"/>
  <c r="I8" i="4" s="1"/>
  <c r="U9" i="7"/>
  <c r="W9" i="7" s="1"/>
  <c r="I9" i="4" s="1"/>
  <c r="U10" i="7"/>
  <c r="W10" i="7" s="1"/>
  <c r="I10" i="4" s="1"/>
  <c r="U11" i="7"/>
  <c r="W11" i="7" s="1"/>
  <c r="I11" i="4" s="1"/>
  <c r="U12" i="7"/>
  <c r="W12" i="7" s="1"/>
  <c r="I12" i="4" s="1"/>
  <c r="U13" i="7"/>
  <c r="W13" i="7" s="1"/>
  <c r="I13" i="4" s="1"/>
  <c r="U14" i="7"/>
  <c r="W14" i="7" s="1"/>
  <c r="I14" i="4" s="1"/>
  <c r="U15" i="7"/>
  <c r="W15" i="7" s="1"/>
  <c r="I15" i="4" s="1"/>
  <c r="U16" i="7"/>
  <c r="W16" i="7" s="1"/>
  <c r="I16" i="4" s="1"/>
  <c r="U17" i="7"/>
  <c r="W17" i="7" s="1"/>
  <c r="I17" i="4" s="1"/>
  <c r="U18" i="7"/>
  <c r="W18" i="7" s="1"/>
  <c r="I18" i="4" s="1"/>
  <c r="U19" i="7"/>
  <c r="W19" i="7" s="1"/>
  <c r="I19" i="4" s="1"/>
  <c r="U20" i="7"/>
  <c r="W20" i="7" s="1"/>
  <c r="I20" i="4" s="1"/>
  <c r="U21" i="7"/>
  <c r="W21" i="7" s="1"/>
  <c r="I21" i="4" s="1"/>
  <c r="U22" i="7"/>
  <c r="W22" i="7" s="1"/>
  <c r="I22" i="4" s="1"/>
  <c r="U23" i="7"/>
  <c r="W23" i="7" s="1"/>
  <c r="I23" i="4" s="1"/>
  <c r="U24" i="7"/>
  <c r="W24" i="7" s="1"/>
  <c r="I24" i="4" s="1"/>
  <c r="U25" i="7"/>
  <c r="W25" i="7" s="1"/>
  <c r="I25" i="4" s="1"/>
  <c r="U26" i="7"/>
  <c r="W26" i="7" s="1"/>
  <c r="I26" i="4" s="1"/>
  <c r="U27" i="7"/>
  <c r="W27" i="7" s="1"/>
  <c r="I27" i="4" s="1"/>
  <c r="U28" i="7"/>
  <c r="W28" i="7" s="1"/>
  <c r="I28" i="4" s="1"/>
  <c r="U29" i="7"/>
  <c r="W29" i="7" s="1"/>
  <c r="I29" i="4" s="1"/>
  <c r="U30" i="7"/>
  <c r="W30" i="7" s="1"/>
  <c r="I30" i="4" s="1"/>
  <c r="U31" i="7"/>
  <c r="W31" i="7" s="1"/>
  <c r="I31" i="4" s="1"/>
  <c r="U32" i="7"/>
  <c r="W32" i="7" s="1"/>
  <c r="I32" i="4" s="1"/>
  <c r="U33" i="7"/>
  <c r="W33" i="7" s="1"/>
  <c r="U34" i="7"/>
  <c r="W34" i="7" s="1"/>
  <c r="U35" i="7"/>
  <c r="W35" i="7" s="1"/>
  <c r="I35" i="4" s="1"/>
  <c r="U36" i="7"/>
  <c r="W36" i="7" s="1"/>
  <c r="I36" i="4" s="1"/>
  <c r="U37" i="7"/>
  <c r="W37" i="7" s="1"/>
  <c r="I37" i="4" s="1"/>
  <c r="U38" i="7"/>
  <c r="W38" i="7" s="1"/>
  <c r="I38" i="4" s="1"/>
  <c r="U39" i="7"/>
  <c r="W39" i="7" s="1"/>
  <c r="I39" i="4" s="1"/>
  <c r="U40" i="7"/>
  <c r="W40" i="7" s="1"/>
  <c r="I40" i="4" s="1"/>
  <c r="U5" i="7"/>
  <c r="W5" i="7" s="1"/>
  <c r="I5" i="4" s="1"/>
  <c r="AW6" i="7"/>
  <c r="AX6" i="7" s="1"/>
  <c r="L6" i="4" s="1"/>
  <c r="AW7" i="7"/>
  <c r="AX7" i="7" s="1"/>
  <c r="L7" i="4" s="1"/>
  <c r="AW8" i="7"/>
  <c r="AX8" i="7" s="1"/>
  <c r="L8" i="4" s="1"/>
  <c r="AW9" i="7"/>
  <c r="AX9" i="7" s="1"/>
  <c r="L9" i="4" s="1"/>
  <c r="AW10" i="7"/>
  <c r="AX10" i="7" s="1"/>
  <c r="L10" i="4" s="1"/>
  <c r="AW11" i="7"/>
  <c r="AX11" i="7" s="1"/>
  <c r="L11" i="4" s="1"/>
  <c r="AW12" i="7"/>
  <c r="AX12" i="7" s="1"/>
  <c r="L12" i="4" s="1"/>
  <c r="AW13" i="7"/>
  <c r="AX13" i="7" s="1"/>
  <c r="L13" i="4" s="1"/>
  <c r="AW14" i="7"/>
  <c r="AX14" i="7" s="1"/>
  <c r="L14" i="4" s="1"/>
  <c r="AW15" i="7"/>
  <c r="AX15" i="7" s="1"/>
  <c r="L15" i="4" s="1"/>
  <c r="AW16" i="7"/>
  <c r="AX16" i="7" s="1"/>
  <c r="L16" i="4" s="1"/>
  <c r="AW17" i="7"/>
  <c r="AX17" i="7" s="1"/>
  <c r="L17" i="4" s="1"/>
  <c r="AW18" i="7"/>
  <c r="AX18" i="7" s="1"/>
  <c r="L18" i="4" s="1"/>
  <c r="AW19" i="7"/>
  <c r="AX19" i="7" s="1"/>
  <c r="L19" i="4" s="1"/>
  <c r="AW20" i="7"/>
  <c r="AX20" i="7" s="1"/>
  <c r="L20" i="4" s="1"/>
  <c r="AW21" i="7"/>
  <c r="AX21" i="7" s="1"/>
  <c r="L21" i="4" s="1"/>
  <c r="AW22" i="7"/>
  <c r="AX22" i="7" s="1"/>
  <c r="L22" i="4" s="1"/>
  <c r="AW23" i="7"/>
  <c r="AX23" i="7" s="1"/>
  <c r="L23" i="4" s="1"/>
  <c r="AW24" i="7"/>
  <c r="AX24" i="7" s="1"/>
  <c r="L24" i="4" s="1"/>
  <c r="AW25" i="7"/>
  <c r="AX25" i="7" s="1"/>
  <c r="L25" i="4" s="1"/>
  <c r="AW26" i="7"/>
  <c r="AX26" i="7" s="1"/>
  <c r="L26" i="4" s="1"/>
  <c r="AW27" i="7"/>
  <c r="AX27" i="7" s="1"/>
  <c r="AW28" i="7"/>
  <c r="AX28" i="7" s="1"/>
  <c r="L28" i="4" s="1"/>
  <c r="AW29" i="7"/>
  <c r="AX29" i="7" s="1"/>
  <c r="L29" i="4" s="1"/>
  <c r="AW30" i="7"/>
  <c r="AX30" i="7" s="1"/>
  <c r="L30" i="4" s="1"/>
  <c r="AW31" i="7"/>
  <c r="AX31" i="7" s="1"/>
  <c r="L31" i="4" s="1"/>
  <c r="AW32" i="7"/>
  <c r="AX32" i="7" s="1"/>
  <c r="L32" i="4" s="1"/>
  <c r="AW33" i="7"/>
  <c r="AX33" i="7" s="1"/>
  <c r="L33" i="4" s="1"/>
  <c r="AW34" i="7"/>
  <c r="AX34" i="7" s="1"/>
  <c r="L34" i="4" s="1"/>
  <c r="AW35" i="7"/>
  <c r="AX35" i="7" s="1"/>
  <c r="L35" i="4" s="1"/>
  <c r="AW36" i="7"/>
  <c r="AX36" i="7" s="1"/>
  <c r="L36" i="4" s="1"/>
  <c r="AW37" i="7"/>
  <c r="AX37" i="7" s="1"/>
  <c r="L37" i="4" s="1"/>
  <c r="AW38" i="7"/>
  <c r="AX38" i="7" s="1"/>
  <c r="L38" i="4" s="1"/>
  <c r="AW39" i="7"/>
  <c r="AX39" i="7" s="1"/>
  <c r="L39" i="4" s="1"/>
  <c r="AW40" i="7"/>
  <c r="AX40" i="7" s="1"/>
  <c r="L40" i="4" s="1"/>
  <c r="AW5" i="7"/>
  <c r="AX5" i="7" s="1"/>
  <c r="L5" i="4" s="1"/>
  <c r="AR6" i="7"/>
  <c r="AS6" i="7" s="1"/>
  <c r="K6" i="4" s="1"/>
  <c r="AR7" i="7"/>
  <c r="AS7" i="7" s="1"/>
  <c r="K7" i="4" s="1"/>
  <c r="AR8" i="7"/>
  <c r="AS8" i="7" s="1"/>
  <c r="K8" i="4" s="1"/>
  <c r="AR9" i="7"/>
  <c r="AS9" i="7" s="1"/>
  <c r="K9" i="4" s="1"/>
  <c r="AR10" i="7"/>
  <c r="AS10" i="7" s="1"/>
  <c r="K10" i="4" s="1"/>
  <c r="AR11" i="7"/>
  <c r="AS11" i="7" s="1"/>
  <c r="K11" i="4" s="1"/>
  <c r="AR12" i="7"/>
  <c r="AS12" i="7" s="1"/>
  <c r="K12" i="4" s="1"/>
  <c r="AR13" i="7"/>
  <c r="AS13" i="7" s="1"/>
  <c r="K13" i="4" s="1"/>
  <c r="AR14" i="7"/>
  <c r="AS14" i="7" s="1"/>
  <c r="K14" i="4" s="1"/>
  <c r="AR15" i="7"/>
  <c r="AS15" i="7" s="1"/>
  <c r="K15" i="4" s="1"/>
  <c r="AR16" i="7"/>
  <c r="AS16" i="7" s="1"/>
  <c r="K16" i="4" s="1"/>
  <c r="AR17" i="7"/>
  <c r="AS17" i="7" s="1"/>
  <c r="K17" i="4" s="1"/>
  <c r="AR18" i="7"/>
  <c r="AS18" i="7" s="1"/>
  <c r="K18" i="4" s="1"/>
  <c r="AR19" i="7"/>
  <c r="AS19" i="7" s="1"/>
  <c r="K19" i="4" s="1"/>
  <c r="AR20" i="7"/>
  <c r="AS20" i="7" s="1"/>
  <c r="K20" i="4" s="1"/>
  <c r="AR21" i="7"/>
  <c r="AS21" i="7" s="1"/>
  <c r="K21" i="4" s="1"/>
  <c r="AR22" i="7"/>
  <c r="AS22" i="7" s="1"/>
  <c r="K22" i="4" s="1"/>
  <c r="AR23" i="7"/>
  <c r="AS23" i="7" s="1"/>
  <c r="K23" i="4" s="1"/>
  <c r="AR24" i="7"/>
  <c r="AS24" i="7" s="1"/>
  <c r="K24" i="4" s="1"/>
  <c r="AR25" i="7"/>
  <c r="AS25" i="7" s="1"/>
  <c r="K25" i="4" s="1"/>
  <c r="AR26" i="7"/>
  <c r="AS26" i="7" s="1"/>
  <c r="K26" i="4" s="1"/>
  <c r="AR27" i="7"/>
  <c r="AS27" i="7" s="1"/>
  <c r="K27" i="4" s="1"/>
  <c r="AR28" i="7"/>
  <c r="AS28" i="7" s="1"/>
  <c r="K28" i="4" s="1"/>
  <c r="AR29" i="7"/>
  <c r="AS29" i="7" s="1"/>
  <c r="K29" i="4" s="1"/>
  <c r="AR30" i="7"/>
  <c r="AS30" i="7" s="1"/>
  <c r="K30" i="4" s="1"/>
  <c r="AR31" i="7"/>
  <c r="AS31" i="7" s="1"/>
  <c r="K31" i="4" s="1"/>
  <c r="AR32" i="7"/>
  <c r="AS32" i="7" s="1"/>
  <c r="K32" i="4" s="1"/>
  <c r="AR33" i="7"/>
  <c r="AS33" i="7" s="1"/>
  <c r="K33" i="4" s="1"/>
  <c r="AR34" i="7"/>
  <c r="AS34" i="7" s="1"/>
  <c r="K34" i="4" s="1"/>
  <c r="AR35" i="7"/>
  <c r="AS35" i="7" s="1"/>
  <c r="K35" i="4" s="1"/>
  <c r="AR36" i="7"/>
  <c r="AS36" i="7" s="1"/>
  <c r="K36" i="4" s="1"/>
  <c r="AR37" i="7"/>
  <c r="AS37" i="7" s="1"/>
  <c r="K37" i="4" s="1"/>
  <c r="AR38" i="7"/>
  <c r="AS38" i="7" s="1"/>
  <c r="K38" i="4" s="1"/>
  <c r="AR39" i="7"/>
  <c r="AS39" i="7" s="1"/>
  <c r="AR40" i="7"/>
  <c r="AS40" i="7" s="1"/>
  <c r="AR5" i="7"/>
  <c r="AS5" i="7" s="1"/>
  <c r="K5" i="4" s="1"/>
  <c r="J6" i="7"/>
  <c r="L6" i="7" s="1"/>
  <c r="H6" i="4" s="1"/>
  <c r="J7" i="7"/>
  <c r="L7" i="7" s="1"/>
  <c r="H7" i="4" s="1"/>
  <c r="J8" i="7"/>
  <c r="L8" i="7" s="1"/>
  <c r="H8" i="4" s="1"/>
  <c r="J9" i="7"/>
  <c r="L9" i="7" s="1"/>
  <c r="H9" i="4" s="1"/>
  <c r="J10" i="7"/>
  <c r="L10" i="7" s="1"/>
  <c r="H10" i="4" s="1"/>
  <c r="J11" i="7"/>
  <c r="L11" i="7" s="1"/>
  <c r="H11" i="4" s="1"/>
  <c r="J12" i="7"/>
  <c r="L12" i="7" s="1"/>
  <c r="H12" i="4" s="1"/>
  <c r="J13" i="7"/>
  <c r="L13" i="7" s="1"/>
  <c r="H13" i="4" s="1"/>
  <c r="J14" i="7"/>
  <c r="L14" i="7" s="1"/>
  <c r="H14" i="4" s="1"/>
  <c r="J15" i="7"/>
  <c r="L15" i="7" s="1"/>
  <c r="H15" i="4" s="1"/>
  <c r="J16" i="7"/>
  <c r="L16" i="7" s="1"/>
  <c r="H16" i="4" s="1"/>
  <c r="J17" i="7"/>
  <c r="L17" i="7" s="1"/>
  <c r="H17" i="4" s="1"/>
  <c r="J18" i="7"/>
  <c r="L18" i="7" s="1"/>
  <c r="H18" i="4" s="1"/>
  <c r="J19" i="7"/>
  <c r="L19" i="7" s="1"/>
  <c r="H19" i="4" s="1"/>
  <c r="J20" i="7"/>
  <c r="L20" i="7" s="1"/>
  <c r="H20" i="4" s="1"/>
  <c r="J21" i="7"/>
  <c r="L21" i="7" s="1"/>
  <c r="H21" i="4" s="1"/>
  <c r="J22" i="7"/>
  <c r="L22" i="7" s="1"/>
  <c r="H22" i="4" s="1"/>
  <c r="J23" i="7"/>
  <c r="L23" i="7" s="1"/>
  <c r="H23" i="4" s="1"/>
  <c r="J24" i="7"/>
  <c r="L24" i="7" s="1"/>
  <c r="H24" i="4" s="1"/>
  <c r="J25" i="7"/>
  <c r="L25" i="7" s="1"/>
  <c r="H25" i="4" s="1"/>
  <c r="J26" i="7"/>
  <c r="L26" i="7" s="1"/>
  <c r="H26" i="4" s="1"/>
  <c r="J27" i="7"/>
  <c r="L27" i="7" s="1"/>
  <c r="H27" i="4" s="1"/>
  <c r="J28" i="7"/>
  <c r="L28" i="7" s="1"/>
  <c r="H28" i="4" s="1"/>
  <c r="J29" i="7"/>
  <c r="L29" i="7" s="1"/>
  <c r="H29" i="4" s="1"/>
  <c r="J30" i="7"/>
  <c r="L30" i="7" s="1"/>
  <c r="H30" i="4" s="1"/>
  <c r="J31" i="7"/>
  <c r="L31" i="7" s="1"/>
  <c r="H31" i="4" s="1"/>
  <c r="J32" i="7"/>
  <c r="L32" i="7" s="1"/>
  <c r="H32" i="4" s="1"/>
  <c r="J33" i="7"/>
  <c r="L33" i="7" s="1"/>
  <c r="H33" i="4" s="1"/>
  <c r="J34" i="7"/>
  <c r="L34" i="7" s="1"/>
  <c r="H34" i="4" s="1"/>
  <c r="J35" i="7"/>
  <c r="L35" i="7" s="1"/>
  <c r="H35" i="4" s="1"/>
  <c r="J36" i="7"/>
  <c r="L36" i="7" s="1"/>
  <c r="H36" i="4" s="1"/>
  <c r="J37" i="7"/>
  <c r="L37" i="7" s="1"/>
  <c r="H37" i="4" s="1"/>
  <c r="J38" i="7"/>
  <c r="L38" i="7" s="1"/>
  <c r="H38" i="4" s="1"/>
  <c r="J39" i="7"/>
  <c r="L39" i="7" s="1"/>
  <c r="H39" i="4" s="1"/>
  <c r="J40" i="7"/>
  <c r="L40" i="7" s="1"/>
  <c r="H40" i="4" s="1"/>
  <c r="J5" i="7"/>
  <c r="L5" i="7" s="1"/>
  <c r="H5" i="4" s="1"/>
  <c r="BE6" i="6"/>
  <c r="BH6" i="6" s="1"/>
  <c r="G6" i="4" s="1"/>
  <c r="BE7" i="6"/>
  <c r="BH7" i="6" s="1"/>
  <c r="G7" i="4" s="1"/>
  <c r="BE8" i="6"/>
  <c r="BH8" i="6" s="1"/>
  <c r="G8" i="4" s="1"/>
  <c r="BE9" i="6"/>
  <c r="BH9" i="6" s="1"/>
  <c r="G9" i="4" s="1"/>
  <c r="BE10" i="6"/>
  <c r="BH10" i="6" s="1"/>
  <c r="G10" i="4" s="1"/>
  <c r="BE11" i="6"/>
  <c r="BH11" i="6" s="1"/>
  <c r="G11" i="4" s="1"/>
  <c r="BE12" i="6"/>
  <c r="BH12" i="6" s="1"/>
  <c r="G12" i="4" s="1"/>
  <c r="BE13" i="6"/>
  <c r="BH13" i="6" s="1"/>
  <c r="G13" i="4" s="1"/>
  <c r="BE14" i="6"/>
  <c r="BH14" i="6" s="1"/>
  <c r="G14" i="4" s="1"/>
  <c r="BE15" i="6"/>
  <c r="BH15" i="6" s="1"/>
  <c r="G15" i="4" s="1"/>
  <c r="BE16" i="6"/>
  <c r="BH16" i="6" s="1"/>
  <c r="G16" i="4" s="1"/>
  <c r="BE17" i="6"/>
  <c r="BH17" i="6" s="1"/>
  <c r="G17" i="4" s="1"/>
  <c r="BE18" i="6"/>
  <c r="BH18" i="6" s="1"/>
  <c r="G18" i="4" s="1"/>
  <c r="BE19" i="6"/>
  <c r="BH19" i="6" s="1"/>
  <c r="G19" i="4" s="1"/>
  <c r="BE20" i="6"/>
  <c r="BH20" i="6" s="1"/>
  <c r="G20" i="4" s="1"/>
  <c r="BE21" i="6"/>
  <c r="BH21" i="6" s="1"/>
  <c r="G21" i="4" s="1"/>
  <c r="BE22" i="6"/>
  <c r="BH22" i="6" s="1"/>
  <c r="G22" i="4" s="1"/>
  <c r="BE23" i="6"/>
  <c r="BH23" i="6" s="1"/>
  <c r="G23" i="4" s="1"/>
  <c r="BE24" i="6"/>
  <c r="BH24" i="6" s="1"/>
  <c r="G24" i="4" s="1"/>
  <c r="BE25" i="6"/>
  <c r="BH25" i="6" s="1"/>
  <c r="G25" i="4" s="1"/>
  <c r="BE26" i="6"/>
  <c r="BH26" i="6" s="1"/>
  <c r="G26" i="4" s="1"/>
  <c r="BE27" i="6"/>
  <c r="BH27" i="6" s="1"/>
  <c r="G27" i="4" s="1"/>
  <c r="BE28" i="6"/>
  <c r="BH28" i="6" s="1"/>
  <c r="G28" i="4" s="1"/>
  <c r="BE29" i="6"/>
  <c r="BH29" i="6" s="1"/>
  <c r="G29" i="4" s="1"/>
  <c r="BE30" i="6"/>
  <c r="BH30" i="6" s="1"/>
  <c r="G30" i="4" s="1"/>
  <c r="BE31" i="6"/>
  <c r="BH31" i="6" s="1"/>
  <c r="G31" i="4" s="1"/>
  <c r="BE32" i="6"/>
  <c r="BH32" i="6" s="1"/>
  <c r="G32" i="4" s="1"/>
  <c r="BE33" i="6"/>
  <c r="BH33" i="6" s="1"/>
  <c r="G33" i="4" s="1"/>
  <c r="BE34" i="6"/>
  <c r="BH34" i="6" s="1"/>
  <c r="G34" i="4" s="1"/>
  <c r="BE35" i="6"/>
  <c r="BH35" i="6" s="1"/>
  <c r="G35" i="4" s="1"/>
  <c r="BE36" i="6"/>
  <c r="BH36" i="6" s="1"/>
  <c r="G36" i="4" s="1"/>
  <c r="BE37" i="6"/>
  <c r="BH37" i="6" s="1"/>
  <c r="G37" i="4" s="1"/>
  <c r="BE38" i="6"/>
  <c r="BH38" i="6" s="1"/>
  <c r="G38" i="4" s="1"/>
  <c r="BE39" i="6"/>
  <c r="BH39" i="6" s="1"/>
  <c r="G39" i="4" s="1"/>
  <c r="BE40" i="6"/>
  <c r="BH40" i="6" s="1"/>
  <c r="G40" i="4" s="1"/>
  <c r="BE5" i="6"/>
  <c r="BH5" i="6" s="1"/>
  <c r="G5" i="4" s="1"/>
  <c r="AS6" i="6"/>
  <c r="AS7" i="6"/>
  <c r="AS8" i="6"/>
  <c r="AS9" i="6"/>
  <c r="AS10" i="6"/>
  <c r="AV10" i="6" s="1"/>
  <c r="D10" i="4" s="1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5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5" i="6"/>
  <c r="BB6" i="6"/>
  <c r="F6" i="4" s="1"/>
  <c r="BB7" i="6"/>
  <c r="F7" i="4" s="1"/>
  <c r="BB8" i="6"/>
  <c r="F8" i="4" s="1"/>
  <c r="BB9" i="6"/>
  <c r="F9" i="4" s="1"/>
  <c r="BB10" i="6"/>
  <c r="F10" i="4" s="1"/>
  <c r="BB11" i="6"/>
  <c r="F11" i="4" s="1"/>
  <c r="BB12" i="6"/>
  <c r="F12" i="4" s="1"/>
  <c r="BB13" i="6"/>
  <c r="F13" i="4" s="1"/>
  <c r="BB14" i="6"/>
  <c r="F14" i="4" s="1"/>
  <c r="BB15" i="6"/>
  <c r="F15" i="4" s="1"/>
  <c r="BB16" i="6"/>
  <c r="F16" i="4" s="1"/>
  <c r="BB17" i="6"/>
  <c r="F17" i="4" s="1"/>
  <c r="BB18" i="6"/>
  <c r="F18" i="4" s="1"/>
  <c r="BB19" i="6"/>
  <c r="F19" i="4" s="1"/>
  <c r="BB20" i="6"/>
  <c r="F20" i="4" s="1"/>
  <c r="BB21" i="6"/>
  <c r="F21" i="4" s="1"/>
  <c r="BB22" i="6"/>
  <c r="F22" i="4" s="1"/>
  <c r="BB23" i="6"/>
  <c r="F23" i="4" s="1"/>
  <c r="BB24" i="6"/>
  <c r="F24" i="4" s="1"/>
  <c r="BB25" i="6"/>
  <c r="F25" i="4" s="1"/>
  <c r="BB26" i="6"/>
  <c r="F26" i="4" s="1"/>
  <c r="BB27" i="6"/>
  <c r="F27" i="4" s="1"/>
  <c r="BB28" i="6"/>
  <c r="F28" i="4" s="1"/>
  <c r="BB29" i="6"/>
  <c r="F29" i="4" s="1"/>
  <c r="BB30" i="6"/>
  <c r="F30" i="4" s="1"/>
  <c r="BB31" i="6"/>
  <c r="F31" i="4" s="1"/>
  <c r="BB32" i="6"/>
  <c r="F32" i="4" s="1"/>
  <c r="BB33" i="6"/>
  <c r="F33" i="4" s="1"/>
  <c r="BB34" i="6"/>
  <c r="F34" i="4" s="1"/>
  <c r="BB35" i="6"/>
  <c r="F35" i="4" s="1"/>
  <c r="BB36" i="6"/>
  <c r="F36" i="4" s="1"/>
  <c r="BB37" i="6"/>
  <c r="F37" i="4" s="1"/>
  <c r="BB38" i="6"/>
  <c r="F38" i="4" s="1"/>
  <c r="BB39" i="6"/>
  <c r="F39" i="4" s="1"/>
  <c r="BB40" i="6"/>
  <c r="F40" i="4" s="1"/>
  <c r="BB5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5" i="6"/>
  <c r="AY6" i="6"/>
  <c r="E6" i="4" s="1"/>
  <c r="AY7" i="6"/>
  <c r="E7" i="4" s="1"/>
  <c r="AY8" i="6"/>
  <c r="E8" i="4" s="1"/>
  <c r="AY9" i="6"/>
  <c r="E9" i="4" s="1"/>
  <c r="AY10" i="6"/>
  <c r="E10" i="4" s="1"/>
  <c r="AY11" i="6"/>
  <c r="E11" i="4" s="1"/>
  <c r="AY12" i="6"/>
  <c r="E12" i="4" s="1"/>
  <c r="AY13" i="6"/>
  <c r="E13" i="4" s="1"/>
  <c r="AY14" i="6"/>
  <c r="E14" i="4" s="1"/>
  <c r="AY15" i="6"/>
  <c r="E15" i="4" s="1"/>
  <c r="AY16" i="6"/>
  <c r="E16" i="4" s="1"/>
  <c r="AY17" i="6"/>
  <c r="E17" i="4" s="1"/>
  <c r="AY18" i="6"/>
  <c r="E18" i="4" s="1"/>
  <c r="AY19" i="6"/>
  <c r="E19" i="4" s="1"/>
  <c r="AY20" i="6"/>
  <c r="E20" i="4" s="1"/>
  <c r="AY21" i="6"/>
  <c r="E21" i="4" s="1"/>
  <c r="AY22" i="6"/>
  <c r="E22" i="4" s="1"/>
  <c r="AY23" i="6"/>
  <c r="E23" i="4" s="1"/>
  <c r="AY24" i="6"/>
  <c r="E24" i="4" s="1"/>
  <c r="AY25" i="6"/>
  <c r="E25" i="4" s="1"/>
  <c r="AY26" i="6"/>
  <c r="E26" i="4" s="1"/>
  <c r="AY27" i="6"/>
  <c r="E27" i="4" s="1"/>
  <c r="AY28" i="6"/>
  <c r="E28" i="4" s="1"/>
  <c r="AY29" i="6"/>
  <c r="E29" i="4" s="1"/>
  <c r="AY30" i="6"/>
  <c r="E30" i="4" s="1"/>
  <c r="AY31" i="6"/>
  <c r="E31" i="4" s="1"/>
  <c r="AY32" i="6"/>
  <c r="E32" i="4" s="1"/>
  <c r="AY33" i="6"/>
  <c r="E33" i="4" s="1"/>
  <c r="AY34" i="6"/>
  <c r="E34" i="4" s="1"/>
  <c r="AY35" i="6"/>
  <c r="E35" i="4" s="1"/>
  <c r="AY36" i="6"/>
  <c r="E36" i="4" s="1"/>
  <c r="AY37" i="6"/>
  <c r="E37" i="4" s="1"/>
  <c r="AY38" i="6"/>
  <c r="E38" i="4" s="1"/>
  <c r="AY39" i="6"/>
  <c r="E39" i="4" s="1"/>
  <c r="AY40" i="6"/>
  <c r="E40" i="4" s="1"/>
  <c r="AY5" i="6"/>
  <c r="E5" i="4" s="1"/>
  <c r="P40" i="6"/>
  <c r="K40" i="6"/>
  <c r="H40" i="6"/>
  <c r="P39" i="6"/>
  <c r="K39" i="6"/>
  <c r="H39" i="6"/>
  <c r="P38" i="6"/>
  <c r="K38" i="6"/>
  <c r="H38" i="6"/>
  <c r="P37" i="6"/>
  <c r="K37" i="6"/>
  <c r="H37" i="6"/>
  <c r="P36" i="6"/>
  <c r="K36" i="6"/>
  <c r="H36" i="6"/>
  <c r="P35" i="6"/>
  <c r="K35" i="6"/>
  <c r="H35" i="6"/>
  <c r="P34" i="6"/>
  <c r="K34" i="6"/>
  <c r="H34" i="6"/>
  <c r="P33" i="6"/>
  <c r="K33" i="6"/>
  <c r="H33" i="6"/>
  <c r="R33" i="6" s="1"/>
  <c r="B33" i="4" s="1"/>
  <c r="P32" i="6"/>
  <c r="K32" i="6"/>
  <c r="H32" i="6"/>
  <c r="P31" i="6"/>
  <c r="K31" i="6"/>
  <c r="H31" i="6"/>
  <c r="P30" i="6"/>
  <c r="K30" i="6"/>
  <c r="H30" i="6"/>
  <c r="P29" i="6"/>
  <c r="K29" i="6"/>
  <c r="H29" i="6"/>
  <c r="P28" i="6"/>
  <c r="K28" i="6"/>
  <c r="H28" i="6"/>
  <c r="P27" i="6"/>
  <c r="K27" i="6"/>
  <c r="H27" i="6"/>
  <c r="P26" i="6"/>
  <c r="K26" i="6"/>
  <c r="H26" i="6"/>
  <c r="P25" i="6"/>
  <c r="K25" i="6"/>
  <c r="H25" i="6"/>
  <c r="P24" i="6"/>
  <c r="K24" i="6"/>
  <c r="H24" i="6"/>
  <c r="P23" i="6"/>
  <c r="K23" i="6"/>
  <c r="H23" i="6"/>
  <c r="P22" i="6"/>
  <c r="K22" i="6"/>
  <c r="H22" i="6"/>
  <c r="P21" i="6"/>
  <c r="K21" i="6"/>
  <c r="H21" i="6"/>
  <c r="P20" i="6"/>
  <c r="K20" i="6"/>
  <c r="H20" i="6"/>
  <c r="P19" i="6"/>
  <c r="K19" i="6"/>
  <c r="H19" i="6"/>
  <c r="P18" i="6"/>
  <c r="K18" i="6"/>
  <c r="H18" i="6"/>
  <c r="P17" i="6"/>
  <c r="K17" i="6"/>
  <c r="H17" i="6"/>
  <c r="R17" i="6" s="1"/>
  <c r="B17" i="4" s="1"/>
  <c r="P16" i="6"/>
  <c r="K16" i="6"/>
  <c r="H16" i="6"/>
  <c r="P15" i="6"/>
  <c r="K15" i="6"/>
  <c r="H15" i="6"/>
  <c r="P14" i="6"/>
  <c r="K14" i="6"/>
  <c r="H14" i="6"/>
  <c r="P13" i="6"/>
  <c r="K13" i="6"/>
  <c r="H13" i="6"/>
  <c r="P12" i="6"/>
  <c r="K12" i="6"/>
  <c r="H12" i="6"/>
  <c r="P11" i="6"/>
  <c r="K11" i="6"/>
  <c r="H11" i="6"/>
  <c r="P10" i="6"/>
  <c r="K10" i="6"/>
  <c r="H10" i="6"/>
  <c r="P9" i="6"/>
  <c r="K9" i="6"/>
  <c r="H9" i="6"/>
  <c r="P8" i="6"/>
  <c r="K8" i="6"/>
  <c r="H8" i="6"/>
  <c r="P7" i="6"/>
  <c r="K7" i="6"/>
  <c r="H7" i="6"/>
  <c r="P6" i="6"/>
  <c r="K6" i="6"/>
  <c r="H6" i="6"/>
  <c r="P5" i="6"/>
  <c r="K5" i="6"/>
  <c r="H5" i="6"/>
  <c r="AV21" i="6" l="1"/>
  <c r="D21" i="4" s="1"/>
  <c r="AV37" i="6"/>
  <c r="D37" i="4" s="1"/>
  <c r="AV36" i="6"/>
  <c r="D36" i="4" s="1"/>
  <c r="AV20" i="6"/>
  <c r="D20" i="4" s="1"/>
  <c r="AV13" i="6"/>
  <c r="D13" i="4" s="1"/>
  <c r="AV28" i="6"/>
  <c r="D28" i="4" s="1"/>
  <c r="AV12" i="6"/>
  <c r="D12" i="4" s="1"/>
  <c r="AV11" i="6"/>
  <c r="D11" i="4" s="1"/>
  <c r="AV26" i="6"/>
  <c r="D26" i="4" s="1"/>
  <c r="AV35" i="6"/>
  <c r="D35" i="4" s="1"/>
  <c r="AV19" i="6"/>
  <c r="D19" i="4" s="1"/>
  <c r="AV18" i="6"/>
  <c r="D18" i="4" s="1"/>
  <c r="R29" i="6"/>
  <c r="B29" i="4" s="1"/>
  <c r="AV34" i="6"/>
  <c r="D34" i="4" s="1"/>
  <c r="AV29" i="6"/>
  <c r="D29" i="4" s="1"/>
  <c r="AV27" i="6"/>
  <c r="D27" i="4" s="1"/>
  <c r="R16" i="6"/>
  <c r="B16" i="4" s="1"/>
  <c r="R32" i="6"/>
  <c r="B32" i="4" s="1"/>
  <c r="F5" i="4"/>
  <c r="AV5" i="6"/>
  <c r="D5" i="4" s="1"/>
  <c r="AV25" i="6"/>
  <c r="D25" i="4" s="1"/>
  <c r="AV9" i="6"/>
  <c r="D9" i="4" s="1"/>
  <c r="AV40" i="6"/>
  <c r="D40" i="4" s="1"/>
  <c r="AV23" i="6"/>
  <c r="D23" i="4" s="1"/>
  <c r="AV7" i="6"/>
  <c r="D7" i="4" s="1"/>
  <c r="AV22" i="6"/>
  <c r="D22" i="4" s="1"/>
  <c r="AV17" i="6"/>
  <c r="D17" i="4" s="1"/>
  <c r="AV32" i="6"/>
  <c r="D32" i="4" s="1"/>
  <c r="AV16" i="6"/>
  <c r="D16" i="4" s="1"/>
  <c r="AV8" i="6"/>
  <c r="D8" i="4" s="1"/>
  <c r="AV38" i="6"/>
  <c r="D38" i="4" s="1"/>
  <c r="AV31" i="6"/>
  <c r="D31" i="4" s="1"/>
  <c r="AV24" i="6"/>
  <c r="D24" i="4" s="1"/>
  <c r="AV39" i="6"/>
  <c r="D39" i="4" s="1"/>
  <c r="AV6" i="6"/>
  <c r="D6" i="4" s="1"/>
  <c r="AV33" i="6"/>
  <c r="D33" i="4" s="1"/>
  <c r="R19" i="6"/>
  <c r="B19" i="4" s="1"/>
  <c r="R35" i="6"/>
  <c r="B35" i="4" s="1"/>
  <c r="AV15" i="6"/>
  <c r="D15" i="4" s="1"/>
  <c r="AV30" i="6"/>
  <c r="D30" i="4" s="1"/>
  <c r="AV14" i="6"/>
  <c r="D14" i="4" s="1"/>
  <c r="AI33" i="6"/>
  <c r="C33" i="4" s="1"/>
  <c r="AI32" i="6"/>
  <c r="C32" i="4" s="1"/>
  <c r="AI16" i="6"/>
  <c r="C16" i="4" s="1"/>
  <c r="AI31" i="6"/>
  <c r="C31" i="4" s="1"/>
  <c r="AI15" i="6"/>
  <c r="C15" i="4" s="1"/>
  <c r="AI30" i="6"/>
  <c r="C30" i="4" s="1"/>
  <c r="AI14" i="6"/>
  <c r="C14" i="4" s="1"/>
  <c r="AI28" i="6"/>
  <c r="C28" i="4" s="1"/>
  <c r="AI12" i="6"/>
  <c r="C12" i="4" s="1"/>
  <c r="AI17" i="6"/>
  <c r="C17" i="4" s="1"/>
  <c r="AI27" i="6"/>
  <c r="C27" i="4" s="1"/>
  <c r="AI11" i="6"/>
  <c r="C11" i="4" s="1"/>
  <c r="AI26" i="6"/>
  <c r="C26" i="4" s="1"/>
  <c r="AI10" i="6"/>
  <c r="C10" i="4" s="1"/>
  <c r="AI25" i="6"/>
  <c r="C25" i="4" s="1"/>
  <c r="AI37" i="6"/>
  <c r="C37" i="4" s="1"/>
  <c r="AI29" i="6"/>
  <c r="C29" i="4" s="1"/>
  <c r="AI13" i="6"/>
  <c r="C13" i="4" s="1"/>
  <c r="AI36" i="6"/>
  <c r="C36" i="4" s="1"/>
  <c r="AI20" i="6"/>
  <c r="C20" i="4" s="1"/>
  <c r="AI40" i="6"/>
  <c r="C40" i="4" s="1"/>
  <c r="AI24" i="6"/>
  <c r="C24" i="4" s="1"/>
  <c r="AI8" i="6"/>
  <c r="C8" i="4" s="1"/>
  <c r="AI5" i="6"/>
  <c r="C5" i="4" s="1"/>
  <c r="AI21" i="6"/>
  <c r="C21" i="4" s="1"/>
  <c r="AI35" i="6"/>
  <c r="C35" i="4" s="1"/>
  <c r="AI19" i="6"/>
  <c r="C19" i="4" s="1"/>
  <c r="AI39" i="6"/>
  <c r="C39" i="4" s="1"/>
  <c r="AI23" i="6"/>
  <c r="C23" i="4" s="1"/>
  <c r="AI7" i="6"/>
  <c r="C7" i="4" s="1"/>
  <c r="AI9" i="6"/>
  <c r="C9" i="4" s="1"/>
  <c r="R18" i="6"/>
  <c r="B18" i="4" s="1"/>
  <c r="R34" i="6"/>
  <c r="B34" i="4" s="1"/>
  <c r="AI34" i="6"/>
  <c r="C34" i="4" s="1"/>
  <c r="AI18" i="6"/>
  <c r="C18" i="4" s="1"/>
  <c r="AI38" i="6"/>
  <c r="C38" i="4" s="1"/>
  <c r="AI22" i="6"/>
  <c r="C22" i="4" s="1"/>
  <c r="AI6" i="6"/>
  <c r="C6" i="4" s="1"/>
  <c r="R14" i="6"/>
  <c r="B14" i="4" s="1"/>
  <c r="R30" i="6"/>
  <c r="B30" i="4" s="1"/>
  <c r="R9" i="6"/>
  <c r="B9" i="4" s="1"/>
  <c r="R25" i="6"/>
  <c r="B25" i="4" s="1"/>
  <c r="R27" i="6"/>
  <c r="B27" i="4" s="1"/>
  <c r="R6" i="6"/>
  <c r="B6" i="4" s="1"/>
  <c r="R22" i="6"/>
  <c r="B22" i="4" s="1"/>
  <c r="R38" i="6"/>
  <c r="B38" i="4" s="1"/>
  <c r="R36" i="6"/>
  <c r="B36" i="4" s="1"/>
  <c r="R13" i="6"/>
  <c r="B13" i="4" s="1"/>
  <c r="R20" i="6"/>
  <c r="B20" i="4" s="1"/>
  <c r="R15" i="6"/>
  <c r="B15" i="4" s="1"/>
  <c r="R31" i="6"/>
  <c r="B31" i="4" s="1"/>
  <c r="R11" i="6"/>
  <c r="B11" i="4" s="1"/>
  <c r="R21" i="6"/>
  <c r="B21" i="4" s="1"/>
  <c r="R37" i="6"/>
  <c r="B37" i="4" s="1"/>
  <c r="R8" i="6"/>
  <c r="B8" i="4" s="1"/>
  <c r="R24" i="6"/>
  <c r="B24" i="4" s="1"/>
  <c r="R40" i="6"/>
  <c r="B40" i="4" s="1"/>
  <c r="R5" i="6"/>
  <c r="B5" i="4" s="1"/>
  <c r="R10" i="6"/>
  <c r="B10" i="4" s="1"/>
  <c r="R26" i="6"/>
  <c r="B26" i="4" s="1"/>
  <c r="R12" i="6"/>
  <c r="B12" i="4" s="1"/>
  <c r="R28" i="6"/>
  <c r="B28" i="4" s="1"/>
  <c r="R7" i="6"/>
  <c r="B7" i="4" s="1"/>
  <c r="R23" i="6"/>
  <c r="B23" i="4" s="1"/>
  <c r="R39" i="6"/>
  <c r="B39" i="4" s="1"/>
</calcChain>
</file>

<file path=xl/sharedStrings.xml><?xml version="1.0" encoding="utf-8"?>
<sst xmlns="http://schemas.openxmlformats.org/spreadsheetml/2006/main" count="515" uniqueCount="121">
  <si>
    <t>Классы</t>
  </si>
  <si>
    <t>5 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</si>
  <si>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</si>
  <si>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</si>
  <si>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</si>
  <si>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</si>
  <si>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</si>
  <si>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</si>
  <si>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</si>
  <si>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</si>
  <si>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</si>
  <si>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</si>
  <si>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</si>
  <si>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</si>
  <si>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</si>
  <si>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</si>
  <si>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</si>
  <si>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</si>
  <si>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</si>
  <si>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</si>
  <si>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</si>
  <si>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</si>
  <si>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</si>
  <si>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</si>
  <si>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</si>
  <si>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</si>
  <si>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</si>
  <si>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</si>
  <si>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</si>
  <si>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</si>
  <si>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</si>
  <si>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</si>
  <si>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</si>
  <si>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</si>
  <si>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</si>
  <si>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</si>
  <si>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</si>
  <si>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6 классы</t>
  </si>
  <si>
    <t>4 классы</t>
  </si>
  <si>
    <t>7 классы</t>
  </si>
  <si>
    <t>8 классы</t>
  </si>
  <si>
    <t>5.1</t>
  </si>
  <si>
    <t>5.2</t>
  </si>
  <si>
    <t>Уровень заданий</t>
  </si>
  <si>
    <t>Базовый</t>
  </si>
  <si>
    <t>Повышенный</t>
  </si>
  <si>
    <t>10 классы</t>
  </si>
  <si>
    <t>1-9, 11</t>
  </si>
  <si>
    <t>10, 12</t>
  </si>
  <si>
    <t>1-8</t>
  </si>
  <si>
    <t>9-11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</si>
  <si>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</si>
  <si>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</si>
  <si>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</si>
  <si>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</si>
  <si>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</si>
  <si>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</si>
  <si>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</si>
  <si>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</si>
  <si>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</si>
  <si>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</si>
  <si>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</si>
  <si>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Среднее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</si>
  <si>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</si>
  <si>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</si>
  <si>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</si>
  <si>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</si>
  <si>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6.1</t>
  </si>
  <si>
    <t>6.2</t>
  </si>
  <si>
    <t>9.1</t>
  </si>
  <si>
    <t>9.2</t>
  </si>
  <si>
    <t xml:space="preserve"> средн. 5</t>
  </si>
  <si>
    <t>средн. 6</t>
  </si>
  <si>
    <t xml:space="preserve"> средн. 9</t>
  </si>
  <si>
    <t>средн. 9</t>
  </si>
  <si>
    <t>1-6, 8,9</t>
  </si>
  <si>
    <t>7, 10</t>
  </si>
  <si>
    <t>1-10, 12-15</t>
  </si>
  <si>
    <t>11, 16, 17</t>
  </si>
  <si>
    <t>средн. 8</t>
  </si>
  <si>
    <t>8.1</t>
  </si>
  <si>
    <t>8.2</t>
  </si>
  <si>
    <t>7</t>
  </si>
  <si>
    <t>10.1</t>
  </si>
  <si>
    <t>10.2</t>
  </si>
  <si>
    <t>средн.10</t>
  </si>
  <si>
    <t>средн. 10</t>
  </si>
  <si>
    <t>4.1</t>
  </si>
  <si>
    <t>4.2</t>
  </si>
  <si>
    <t>средн. 4</t>
  </si>
  <si>
    <t>Высокий</t>
  </si>
  <si>
    <t>нет</t>
  </si>
  <si>
    <t>7-12</t>
  </si>
  <si>
    <t>1-6</t>
  </si>
  <si>
    <t>2.1</t>
  </si>
  <si>
    <t>2.2</t>
  </si>
  <si>
    <t>средн. 2</t>
  </si>
  <si>
    <t>1-9, 11-13</t>
  </si>
  <si>
    <t>10, 14-16</t>
  </si>
  <si>
    <t>1-10, 12-14, 16</t>
  </si>
  <si>
    <t>11, 15, 17</t>
  </si>
  <si>
    <t>7 классы (П)</t>
  </si>
  <si>
    <t>1,3-4, 6-10</t>
  </si>
  <si>
    <t>средн. 5</t>
  </si>
  <si>
    <t>1-9, 12-14</t>
  </si>
  <si>
    <t>2, 5, 11-15</t>
  </si>
  <si>
    <t>10, 11, 15-17</t>
  </si>
  <si>
    <t>1-5, 7, 9-14</t>
  </si>
  <si>
    <t>6, 8, 15-18</t>
  </si>
  <si>
    <t>1-15</t>
  </si>
  <si>
    <t>16-18</t>
  </si>
  <si>
    <t>16.1</t>
  </si>
  <si>
    <t>16.2</t>
  </si>
  <si>
    <t>средн. 16</t>
  </si>
  <si>
    <t xml:space="preserve"> средн. 16</t>
  </si>
  <si>
    <t>8 классы (П)</t>
  </si>
  <si>
    <t>5, 10-17</t>
  </si>
  <si>
    <t>9, 10, 15, 16</t>
  </si>
  <si>
    <t>1-16</t>
  </si>
  <si>
    <t>В таблице представлены данные по достижению планируемых результатов участниками всероссийской проверочной работы (далее – ВПР) за 2023-2025 гг. по следующим показателям ожидаемой решаемости :</t>
  </si>
  <si>
    <t>Зеленым цветом выделены задания, результаты которых выше коридора ожидаемой решаемости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</si>
</sst>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2" fontId="0" fillId="0" borderId="4" xfId="0" applyNumberForma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49" fontId="0" fillId="0" borderId="0" xfId="0" applyNumberFormat="1"/>
    <xf numFmtId="49" fontId="0" fillId="2" borderId="4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6" fillId="0" borderId="0" xfId="0" applyNumberFormat="1" applyFont="1"/>
    <xf numFmtId="2" fontId="0" fillId="0" borderId="4" xfId="0" applyNumberForma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0" fillId="0" borderId="0" xfId="0" applyNumberFormat="1"/>
    <xf numFmtId="2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4" xfId="0" applyFont="1" applyBorder="1"/>
    <xf numFmtId="0" fontId="0" fillId="0" borderId="4" xfId="0" applyBorder="1"/>
    <xf numFmtId="2" fontId="4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0" xfId="0" applyFill="1"/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4" xfId="0" applyFont="1" applyFill="1" applyBorder="1"/>
    <xf numFmtId="49" fontId="3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7" fillId="2" borderId="4" xfId="0" applyNumberFormat="1" applyFont="1" applyFill="1" applyBorder="1"/>
    <xf numFmtId="0" fontId="6" fillId="0" borderId="4" xfId="0" applyFont="1" applyBorder="1" applyAlignment="1">
      <alignment horizontal="center"/>
    </xf>
    <xf numFmtId="0" fontId="10" fillId="0" borderId="4" xfId="1" applyBorder="1" applyAlignment="1">
      <alignment horizontal="center"/>
    </xf>
    <xf numFmtId="0" fontId="10" fillId="0" borderId="4" xfId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7" fillId="3" borderId="4" xfId="0" applyFont="1" applyFill="1" applyBorder="1"/>
    <xf numFmtId="2" fontId="7" fillId="3" borderId="4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B1F3DCC1-92B9-4252-AA33-6FD4DCEFA827}"/>
  </cellStyles>
  <dxfs count="4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9AA1-B34A-4318-99DC-082BCA330F48}">
  <dimension ref="C2:K14"/>
  <sheetViews>
    <sheetView tabSelected="1" workbookViewId="0"/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67" t="s">
        <v>51</v>
      </c>
      <c r="D2" s="67"/>
      <c r="E2" s="67"/>
      <c r="F2" s="67"/>
      <c r="G2" s="67"/>
      <c r="H2" s="67"/>
      <c r="I2" s="67"/>
      <c r="J2" s="67"/>
      <c r="K2" s="67"/>
    </row>
    <row r="3" spans="3:11" ht="18.75" x14ac:dyDescent="0.25">
      <c r="C3" s="7"/>
      <c r="D3" s="8"/>
    </row>
    <row r="4" spans="3:11" ht="45.75" customHeight="1" x14ac:dyDescent="0.25">
      <c r="C4" s="68" t="s">
        <v>119</v>
      </c>
      <c r="D4" s="68"/>
      <c r="E4" s="68"/>
      <c r="F4" s="68"/>
      <c r="G4" s="68"/>
      <c r="H4" s="68"/>
      <c r="I4" s="68"/>
      <c r="J4" s="68"/>
      <c r="K4" s="68"/>
    </row>
    <row r="5" spans="3:11" ht="15.75" thickBot="1" x14ac:dyDescent="0.3">
      <c r="C5" s="7"/>
      <c r="D5" s="7"/>
    </row>
    <row r="6" spans="3:11" ht="18.75" x14ac:dyDescent="0.25">
      <c r="C6" s="69" t="s">
        <v>52</v>
      </c>
      <c r="D6" s="9" t="s">
        <v>53</v>
      </c>
    </row>
    <row r="7" spans="3:11" ht="15.75" thickBot="1" x14ac:dyDescent="0.3">
      <c r="C7" s="70"/>
      <c r="D7" s="10" t="s">
        <v>54</v>
      </c>
    </row>
    <row r="8" spans="3:11" ht="19.5" thickBot="1" x14ac:dyDescent="0.3">
      <c r="C8" s="11" t="s">
        <v>55</v>
      </c>
      <c r="D8" s="12" t="s">
        <v>56</v>
      </c>
    </row>
    <row r="9" spans="3:11" ht="19.5" thickBot="1" x14ac:dyDescent="0.3">
      <c r="C9" s="11" t="s">
        <v>57</v>
      </c>
      <c r="D9" s="12" t="s">
        <v>58</v>
      </c>
    </row>
    <row r="10" spans="3:11" ht="19.5" thickBot="1" x14ac:dyDescent="0.3">
      <c r="C10" s="11" t="s">
        <v>59</v>
      </c>
      <c r="D10" s="12" t="s">
        <v>60</v>
      </c>
    </row>
    <row r="11" spans="3:11" x14ac:dyDescent="0.25">
      <c r="C11" s="7"/>
      <c r="D11" s="7"/>
    </row>
    <row r="12" spans="3:11" x14ac:dyDescent="0.25">
      <c r="C12" s="7"/>
      <c r="D12" s="7"/>
    </row>
    <row r="13" spans="3:11" ht="18.75" x14ac:dyDescent="0.25">
      <c r="C13" s="68" t="s">
        <v>61</v>
      </c>
      <c r="D13" s="68"/>
      <c r="E13" s="68"/>
      <c r="F13" s="68"/>
      <c r="G13" s="68"/>
      <c r="H13" s="68"/>
      <c r="I13" s="68"/>
      <c r="J13" s="68"/>
      <c r="K13" s="68"/>
    </row>
    <row r="14" spans="3:11" ht="18.75" x14ac:dyDescent="0.25">
      <c r="C14" s="68" t="s">
        <v>120</v>
      </c>
      <c r="D14" s="68"/>
      <c r="E14" s="68"/>
      <c r="F14" s="68"/>
      <c r="G14" s="68"/>
      <c r="H14" s="68"/>
      <c r="I14" s="68"/>
      <c r="J14" s="68"/>
      <c r="K14" s="68"/>
    </row>
  </sheetData>
  <mergeCells count="5">
    <mergeCell ref="C2:K2"/>
    <mergeCell ref="C4:K4"/>
    <mergeCell ref="C6:C7"/>
    <mergeCell ref="C13:K13"/>
    <mergeCell ref="C14:K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4775-2320-459B-AC05-C6C7E4F44710}">
  <dimension ref="A1:W40"/>
  <sheetViews>
    <sheetView workbookViewId="0"/>
  </sheetViews>
  <sheetFormatPr defaultRowHeight="15" x14ac:dyDescent="0.25"/>
  <cols>
    <col min="1" max="1" width="40" bestFit="1" customWidth="1"/>
  </cols>
  <sheetData>
    <row r="1" spans="1:23" x14ac:dyDescent="0.25">
      <c r="A1" s="3" t="s">
        <v>0</v>
      </c>
      <c r="B1" s="71" t="s">
        <v>46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3" x14ac:dyDescent="0.25">
      <c r="A2" s="39" t="s">
        <v>43</v>
      </c>
      <c r="B2" s="71" t="s">
        <v>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 t="s">
        <v>45</v>
      </c>
      <c r="V2" s="71"/>
      <c r="W2" s="71"/>
    </row>
    <row r="3" spans="1:23" x14ac:dyDescent="0.25">
      <c r="A3" s="3" t="s">
        <v>3</v>
      </c>
      <c r="B3" s="3">
        <v>2023</v>
      </c>
      <c r="C3" s="3">
        <v>2024</v>
      </c>
      <c r="D3" s="71">
        <v>2025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3">
        <v>2023</v>
      </c>
      <c r="V3" s="3">
        <v>2024</v>
      </c>
      <c r="W3" s="3">
        <v>2025</v>
      </c>
    </row>
    <row r="4" spans="1:23" x14ac:dyDescent="0.25">
      <c r="A4" s="40" t="s">
        <v>66</v>
      </c>
      <c r="B4" s="41" t="s">
        <v>91</v>
      </c>
      <c r="C4" s="41" t="s">
        <v>91</v>
      </c>
      <c r="D4" s="28">
        <v>1</v>
      </c>
      <c r="E4" s="28">
        <v>2</v>
      </c>
      <c r="F4" s="28">
        <v>3</v>
      </c>
      <c r="G4" s="28">
        <v>4</v>
      </c>
      <c r="H4" s="28">
        <v>5</v>
      </c>
      <c r="I4" s="28">
        <v>6</v>
      </c>
      <c r="J4" s="28">
        <v>7</v>
      </c>
      <c r="K4" s="28">
        <v>8</v>
      </c>
      <c r="L4" s="28">
        <v>9</v>
      </c>
      <c r="M4" s="28">
        <v>10</v>
      </c>
      <c r="N4" s="28">
        <v>11</v>
      </c>
      <c r="O4" s="28">
        <v>12</v>
      </c>
      <c r="P4" s="28">
        <v>13</v>
      </c>
      <c r="Q4" s="28">
        <v>14</v>
      </c>
      <c r="R4" s="28">
        <v>15</v>
      </c>
      <c r="S4" s="28">
        <v>16</v>
      </c>
      <c r="T4" s="29" t="s">
        <v>62</v>
      </c>
      <c r="U4" s="41" t="s">
        <v>91</v>
      </c>
      <c r="V4" s="41" t="s">
        <v>91</v>
      </c>
      <c r="W4" s="29">
        <v>17</v>
      </c>
    </row>
    <row r="5" spans="1:23" x14ac:dyDescent="0.25">
      <c r="A5" s="23" t="s">
        <v>65</v>
      </c>
      <c r="B5" s="30"/>
      <c r="C5" s="30"/>
      <c r="D5" s="42">
        <v>88.07</v>
      </c>
      <c r="E5" s="42">
        <v>86.15</v>
      </c>
      <c r="F5" s="42">
        <v>81.3</v>
      </c>
      <c r="G5" s="42">
        <v>75.44</v>
      </c>
      <c r="H5" s="42">
        <v>85.41</v>
      </c>
      <c r="I5" s="42">
        <v>73.900000000000006</v>
      </c>
      <c r="J5" s="42">
        <v>91.26</v>
      </c>
      <c r="K5" s="42">
        <v>57.39</v>
      </c>
      <c r="L5" s="42">
        <v>66.05</v>
      </c>
      <c r="M5" s="42">
        <v>54.63</v>
      </c>
      <c r="N5" s="42">
        <v>72.14</v>
      </c>
      <c r="O5" s="42">
        <v>59.59</v>
      </c>
      <c r="P5" s="42">
        <v>27.8</v>
      </c>
      <c r="Q5" s="42">
        <v>37.25</v>
      </c>
      <c r="R5" s="42">
        <v>7.27</v>
      </c>
      <c r="S5" s="42">
        <v>12.93</v>
      </c>
      <c r="T5" s="17">
        <f>AVERAGE(D5:S5)</f>
        <v>61.036249999999988</v>
      </c>
      <c r="U5" s="30"/>
      <c r="V5" s="30"/>
      <c r="W5" s="3">
        <v>32.92</v>
      </c>
    </row>
    <row r="6" spans="1:23" s="2" customFormat="1" x14ac:dyDescent="0.25">
      <c r="A6" s="23" t="s">
        <v>4</v>
      </c>
      <c r="B6" s="31"/>
      <c r="C6" s="31"/>
      <c r="D6" s="3">
        <v>86.09</v>
      </c>
      <c r="E6" s="3">
        <v>85.09</v>
      </c>
      <c r="F6" s="3">
        <v>80.11</v>
      </c>
      <c r="G6" s="3">
        <v>74.5</v>
      </c>
      <c r="H6" s="3">
        <v>85.83</v>
      </c>
      <c r="I6" s="3">
        <v>70.989999999999995</v>
      </c>
      <c r="J6" s="3">
        <v>90.46</v>
      </c>
      <c r="K6" s="3">
        <v>50.13</v>
      </c>
      <c r="L6" s="3">
        <v>62.04</v>
      </c>
      <c r="M6" s="3">
        <v>52.83</v>
      </c>
      <c r="N6" s="3">
        <v>70.87</v>
      </c>
      <c r="O6" s="3">
        <v>52.85</v>
      </c>
      <c r="P6" s="3">
        <v>22.6</v>
      </c>
      <c r="Q6" s="3">
        <v>33.81</v>
      </c>
      <c r="R6" s="3">
        <v>4.8099999999999996</v>
      </c>
      <c r="S6" s="3">
        <v>9.43</v>
      </c>
      <c r="T6" s="17">
        <f t="shared" ref="T6:T40" si="0">AVERAGE(D6:S6)</f>
        <v>58.277499999999996</v>
      </c>
      <c r="U6" s="31"/>
      <c r="V6" s="31"/>
      <c r="W6" s="3">
        <v>31.96</v>
      </c>
    </row>
    <row r="7" spans="1:23" x14ac:dyDescent="0.25">
      <c r="A7" s="24" t="s">
        <v>5</v>
      </c>
      <c r="B7" s="36"/>
      <c r="C7" s="36"/>
      <c r="D7" s="42">
        <v>78.38</v>
      </c>
      <c r="E7" s="42">
        <v>78.38</v>
      </c>
      <c r="F7" s="42">
        <v>62.16</v>
      </c>
      <c r="G7" s="42">
        <v>72.97</v>
      </c>
      <c r="H7" s="42">
        <v>75.680000000000007</v>
      </c>
      <c r="I7" s="42">
        <v>43.24</v>
      </c>
      <c r="J7" s="42">
        <v>91.89</v>
      </c>
      <c r="K7" s="42">
        <v>18.920000000000002</v>
      </c>
      <c r="L7" s="42">
        <v>10.81</v>
      </c>
      <c r="M7" s="42">
        <v>48.65</v>
      </c>
      <c r="N7" s="42">
        <v>35.14</v>
      </c>
      <c r="O7" s="42">
        <v>45.95</v>
      </c>
      <c r="P7" s="42">
        <v>22.97</v>
      </c>
      <c r="Q7" s="42">
        <v>28.38</v>
      </c>
      <c r="R7" s="42">
        <v>2.7</v>
      </c>
      <c r="S7" s="42">
        <v>2.7</v>
      </c>
      <c r="T7" s="17">
        <f t="shared" si="0"/>
        <v>44.932500000000005</v>
      </c>
      <c r="U7" s="36"/>
      <c r="V7" s="36"/>
      <c r="W7" s="3">
        <v>8.11</v>
      </c>
    </row>
    <row r="8" spans="1:23" x14ac:dyDescent="0.25">
      <c r="A8" s="24" t="s">
        <v>6</v>
      </c>
      <c r="B8" s="36"/>
      <c r="C8" s="36"/>
      <c r="D8" s="42">
        <v>85</v>
      </c>
      <c r="E8" s="42">
        <v>84.53</v>
      </c>
      <c r="F8" s="42">
        <v>78.13</v>
      </c>
      <c r="G8" s="42">
        <v>73.7</v>
      </c>
      <c r="H8" s="42">
        <v>84.87</v>
      </c>
      <c r="I8" s="42">
        <v>68.41</v>
      </c>
      <c r="J8" s="42">
        <v>89.69</v>
      </c>
      <c r="K8" s="42">
        <v>49.42</v>
      </c>
      <c r="L8" s="42">
        <v>57.89</v>
      </c>
      <c r="M8" s="42">
        <v>50.32</v>
      </c>
      <c r="N8" s="42">
        <v>69.45</v>
      </c>
      <c r="O8" s="42">
        <v>51.65</v>
      </c>
      <c r="P8" s="42">
        <v>23.18</v>
      </c>
      <c r="Q8" s="42">
        <v>34.14</v>
      </c>
      <c r="R8" s="42">
        <v>5.2</v>
      </c>
      <c r="S8" s="42">
        <v>8.7899999999999991</v>
      </c>
      <c r="T8" s="17">
        <f t="shared" si="0"/>
        <v>57.148124999999993</v>
      </c>
      <c r="U8" s="36"/>
      <c r="V8" s="36"/>
      <c r="W8" s="3">
        <v>30.88</v>
      </c>
    </row>
    <row r="9" spans="1:23" x14ac:dyDescent="0.25">
      <c r="A9" s="24" t="s">
        <v>7</v>
      </c>
      <c r="B9" s="36"/>
      <c r="C9" s="36"/>
      <c r="D9" s="42">
        <v>84.77</v>
      </c>
      <c r="E9" s="42">
        <v>84.32</v>
      </c>
      <c r="F9" s="42">
        <v>80</v>
      </c>
      <c r="G9" s="42">
        <v>75.680000000000007</v>
      </c>
      <c r="H9" s="42">
        <v>85.23</v>
      </c>
      <c r="I9" s="42">
        <v>70.45</v>
      </c>
      <c r="J9" s="42">
        <v>88.86</v>
      </c>
      <c r="K9" s="42">
        <v>48.64</v>
      </c>
      <c r="L9" s="42">
        <v>62.27</v>
      </c>
      <c r="M9" s="42">
        <v>52.95</v>
      </c>
      <c r="N9" s="42">
        <v>73.41</v>
      </c>
      <c r="O9" s="42">
        <v>58.18</v>
      </c>
      <c r="P9" s="42">
        <v>20</v>
      </c>
      <c r="Q9" s="42">
        <v>28.98</v>
      </c>
      <c r="R9" s="42">
        <v>3.98</v>
      </c>
      <c r="S9" s="42">
        <v>6.7</v>
      </c>
      <c r="T9" s="17">
        <f t="shared" si="0"/>
        <v>57.776249999999997</v>
      </c>
      <c r="U9" s="36"/>
      <c r="V9" s="36"/>
      <c r="W9" s="3">
        <v>31.7</v>
      </c>
    </row>
    <row r="10" spans="1:23" x14ac:dyDescent="0.25">
      <c r="A10" s="24" t="s">
        <v>8</v>
      </c>
      <c r="B10" s="36"/>
      <c r="C10" s="36"/>
      <c r="D10" s="42">
        <v>84.52</v>
      </c>
      <c r="E10" s="42">
        <v>82.14</v>
      </c>
      <c r="F10" s="42">
        <v>86.9</v>
      </c>
      <c r="G10" s="42">
        <v>84.52</v>
      </c>
      <c r="H10" s="42">
        <v>89.29</v>
      </c>
      <c r="I10" s="42">
        <v>78.569999999999993</v>
      </c>
      <c r="J10" s="42">
        <v>88.1</v>
      </c>
      <c r="K10" s="42">
        <v>45.24</v>
      </c>
      <c r="L10" s="42">
        <v>59.52</v>
      </c>
      <c r="M10" s="42">
        <v>58.33</v>
      </c>
      <c r="N10" s="42">
        <v>71.430000000000007</v>
      </c>
      <c r="O10" s="42">
        <v>63.1</v>
      </c>
      <c r="P10" s="42">
        <v>14.88</v>
      </c>
      <c r="Q10" s="42">
        <v>30.36</v>
      </c>
      <c r="R10" s="42">
        <v>3.57</v>
      </c>
      <c r="S10" s="42">
        <v>8.93</v>
      </c>
      <c r="T10" s="17">
        <f t="shared" si="0"/>
        <v>59.337499999999999</v>
      </c>
      <c r="U10" s="36"/>
      <c r="V10" s="36"/>
      <c r="W10" s="3">
        <v>36.31</v>
      </c>
    </row>
    <row r="11" spans="1:23" x14ac:dyDescent="0.25">
      <c r="A11" s="24" t="s">
        <v>9</v>
      </c>
      <c r="B11" s="36"/>
      <c r="C11" s="36"/>
      <c r="D11" s="42">
        <v>74.63</v>
      </c>
      <c r="E11" s="42">
        <v>82.09</v>
      </c>
      <c r="F11" s="42">
        <v>89.55</v>
      </c>
      <c r="G11" s="42">
        <v>71.64</v>
      </c>
      <c r="H11" s="42">
        <v>89.55</v>
      </c>
      <c r="I11" s="42">
        <v>73.13</v>
      </c>
      <c r="J11" s="42">
        <v>85.07</v>
      </c>
      <c r="K11" s="42">
        <v>50.75</v>
      </c>
      <c r="L11" s="42">
        <v>49.25</v>
      </c>
      <c r="M11" s="42">
        <v>50.75</v>
      </c>
      <c r="N11" s="42">
        <v>67.16</v>
      </c>
      <c r="O11" s="42">
        <v>40.299999999999997</v>
      </c>
      <c r="P11" s="42">
        <v>17.91</v>
      </c>
      <c r="Q11" s="42">
        <v>11.94</v>
      </c>
      <c r="R11" s="42">
        <v>0</v>
      </c>
      <c r="S11" s="42">
        <v>16.420000000000002</v>
      </c>
      <c r="T11" s="17">
        <f t="shared" si="0"/>
        <v>54.383749999999992</v>
      </c>
      <c r="U11" s="36"/>
      <c r="V11" s="36"/>
      <c r="W11" s="3">
        <v>26.12</v>
      </c>
    </row>
    <row r="12" spans="1:23" x14ac:dyDescent="0.25">
      <c r="A12" s="24" t="s">
        <v>10</v>
      </c>
      <c r="B12" s="36"/>
      <c r="C12" s="36"/>
      <c r="D12" s="42">
        <v>76.150000000000006</v>
      </c>
      <c r="E12" s="42">
        <v>84.4</v>
      </c>
      <c r="F12" s="42">
        <v>66.06</v>
      </c>
      <c r="G12" s="42">
        <v>64.22</v>
      </c>
      <c r="H12" s="42">
        <v>89.91</v>
      </c>
      <c r="I12" s="42">
        <v>51.38</v>
      </c>
      <c r="J12" s="42">
        <v>87.16</v>
      </c>
      <c r="K12" s="42">
        <v>33.03</v>
      </c>
      <c r="L12" s="42">
        <v>47.71</v>
      </c>
      <c r="M12" s="42">
        <v>36.700000000000003</v>
      </c>
      <c r="N12" s="42">
        <v>55.05</v>
      </c>
      <c r="O12" s="42">
        <v>38.53</v>
      </c>
      <c r="P12" s="42">
        <v>29.82</v>
      </c>
      <c r="Q12" s="42">
        <v>46.33</v>
      </c>
      <c r="R12" s="42">
        <v>0.92</v>
      </c>
      <c r="S12" s="42">
        <v>10.09</v>
      </c>
      <c r="T12" s="17">
        <f t="shared" si="0"/>
        <v>51.091250000000002</v>
      </c>
      <c r="U12" s="36"/>
      <c r="V12" s="36"/>
      <c r="W12" s="3">
        <v>49.08</v>
      </c>
    </row>
    <row r="13" spans="1:23" x14ac:dyDescent="0.25">
      <c r="A13" s="24" t="s">
        <v>11</v>
      </c>
      <c r="B13" s="36"/>
      <c r="C13" s="36"/>
      <c r="D13" s="42">
        <v>91.49</v>
      </c>
      <c r="E13" s="42">
        <v>95.74</v>
      </c>
      <c r="F13" s="42">
        <v>85.11</v>
      </c>
      <c r="G13" s="42">
        <v>87.23</v>
      </c>
      <c r="H13" s="42">
        <v>82.98</v>
      </c>
      <c r="I13" s="42">
        <v>78.72</v>
      </c>
      <c r="J13" s="42">
        <v>89.36</v>
      </c>
      <c r="K13" s="42">
        <v>65.959999999999994</v>
      </c>
      <c r="L13" s="42">
        <v>70.209999999999994</v>
      </c>
      <c r="M13" s="42">
        <v>63.83</v>
      </c>
      <c r="N13" s="42">
        <v>78.72</v>
      </c>
      <c r="O13" s="42">
        <v>55.32</v>
      </c>
      <c r="P13" s="42">
        <v>23.4</v>
      </c>
      <c r="Q13" s="42">
        <v>39.36</v>
      </c>
      <c r="R13" s="42">
        <v>2.13</v>
      </c>
      <c r="S13" s="42">
        <v>26.6</v>
      </c>
      <c r="T13" s="17">
        <f t="shared" si="0"/>
        <v>64.760000000000005</v>
      </c>
      <c r="U13" s="36"/>
      <c r="V13" s="36"/>
      <c r="W13" s="3">
        <v>39.36</v>
      </c>
    </row>
    <row r="14" spans="1:23" x14ac:dyDescent="0.25">
      <c r="A14" s="24" t="s">
        <v>12</v>
      </c>
      <c r="B14" s="36"/>
      <c r="C14" s="36"/>
      <c r="D14" s="42">
        <v>100</v>
      </c>
      <c r="E14" s="42">
        <v>96.67</v>
      </c>
      <c r="F14" s="42">
        <v>90</v>
      </c>
      <c r="G14" s="42">
        <v>83.33</v>
      </c>
      <c r="H14" s="42">
        <v>100</v>
      </c>
      <c r="I14" s="42">
        <v>90</v>
      </c>
      <c r="J14" s="42">
        <v>86.67</v>
      </c>
      <c r="K14" s="42">
        <v>66.67</v>
      </c>
      <c r="L14" s="42">
        <v>86.67</v>
      </c>
      <c r="M14" s="42">
        <v>93.33</v>
      </c>
      <c r="N14" s="42">
        <v>93.33</v>
      </c>
      <c r="O14" s="42">
        <v>73.33</v>
      </c>
      <c r="P14" s="42">
        <v>20</v>
      </c>
      <c r="Q14" s="42">
        <v>58.33</v>
      </c>
      <c r="R14" s="42">
        <v>0</v>
      </c>
      <c r="S14" s="42">
        <v>5</v>
      </c>
      <c r="T14" s="17">
        <f t="shared" si="0"/>
        <v>71.458124999999995</v>
      </c>
      <c r="U14" s="36"/>
      <c r="V14" s="36"/>
      <c r="W14" s="3">
        <v>50</v>
      </c>
    </row>
    <row r="15" spans="1:23" x14ac:dyDescent="0.25">
      <c r="A15" s="24" t="s">
        <v>13</v>
      </c>
      <c r="B15" s="36"/>
      <c r="C15" s="36"/>
      <c r="D15" s="42">
        <v>87.01</v>
      </c>
      <c r="E15" s="42">
        <v>88.31</v>
      </c>
      <c r="F15" s="42">
        <v>87.01</v>
      </c>
      <c r="G15" s="42">
        <v>66.23</v>
      </c>
      <c r="H15" s="42">
        <v>84.42</v>
      </c>
      <c r="I15" s="42">
        <v>80.52</v>
      </c>
      <c r="J15" s="42">
        <v>90.91</v>
      </c>
      <c r="K15" s="42">
        <v>51.95</v>
      </c>
      <c r="L15" s="42">
        <v>83.12</v>
      </c>
      <c r="M15" s="42">
        <v>46.75</v>
      </c>
      <c r="N15" s="42">
        <v>74.03</v>
      </c>
      <c r="O15" s="42">
        <v>70.13</v>
      </c>
      <c r="P15" s="42">
        <v>33.119999999999997</v>
      </c>
      <c r="Q15" s="42">
        <v>31.82</v>
      </c>
      <c r="R15" s="42">
        <v>2.6</v>
      </c>
      <c r="S15" s="42">
        <v>14.29</v>
      </c>
      <c r="T15" s="17">
        <f t="shared" si="0"/>
        <v>62.013750000000002</v>
      </c>
      <c r="U15" s="36"/>
      <c r="V15" s="36"/>
      <c r="W15" s="3">
        <v>31.17</v>
      </c>
    </row>
    <row r="16" spans="1:23" x14ac:dyDescent="0.25">
      <c r="A16" s="24" t="s">
        <v>14</v>
      </c>
      <c r="B16" s="36"/>
      <c r="C16" s="36"/>
      <c r="D16" s="42">
        <v>82.14</v>
      </c>
      <c r="E16" s="42">
        <v>71.430000000000007</v>
      </c>
      <c r="F16" s="42">
        <v>75</v>
      </c>
      <c r="G16" s="42">
        <v>75</v>
      </c>
      <c r="H16" s="42">
        <v>78.569999999999993</v>
      </c>
      <c r="I16" s="42">
        <v>60.71</v>
      </c>
      <c r="J16" s="42">
        <v>85.71</v>
      </c>
      <c r="K16" s="42">
        <v>17.86</v>
      </c>
      <c r="L16" s="42">
        <v>28.57</v>
      </c>
      <c r="M16" s="42">
        <v>21.43</v>
      </c>
      <c r="N16" s="42">
        <v>64.290000000000006</v>
      </c>
      <c r="O16" s="42">
        <v>42.86</v>
      </c>
      <c r="P16" s="42">
        <v>0</v>
      </c>
      <c r="Q16" s="42">
        <v>67.86</v>
      </c>
      <c r="R16" s="42">
        <v>1.79</v>
      </c>
      <c r="S16" s="42">
        <v>14.29</v>
      </c>
      <c r="T16" s="17">
        <f t="shared" si="0"/>
        <v>49.219374999999992</v>
      </c>
      <c r="U16" s="36"/>
      <c r="V16" s="36"/>
      <c r="W16" s="3">
        <v>55.36</v>
      </c>
    </row>
    <row r="17" spans="1:23" x14ac:dyDescent="0.25">
      <c r="A17" s="24" t="s">
        <v>15</v>
      </c>
      <c r="B17" s="36"/>
      <c r="C17" s="36"/>
      <c r="D17" s="42">
        <v>88.33</v>
      </c>
      <c r="E17" s="42">
        <v>86.67</v>
      </c>
      <c r="F17" s="42">
        <v>83.33</v>
      </c>
      <c r="G17" s="42">
        <v>71.67</v>
      </c>
      <c r="H17" s="42">
        <v>83.33</v>
      </c>
      <c r="I17" s="42">
        <v>61.67</v>
      </c>
      <c r="J17" s="42">
        <v>88.33</v>
      </c>
      <c r="K17" s="42">
        <v>36.67</v>
      </c>
      <c r="L17" s="42">
        <v>56.67</v>
      </c>
      <c r="M17" s="42">
        <v>36.67</v>
      </c>
      <c r="N17" s="42">
        <v>73.33</v>
      </c>
      <c r="O17" s="42">
        <v>48.33</v>
      </c>
      <c r="P17" s="42">
        <v>22.5</v>
      </c>
      <c r="Q17" s="42">
        <v>38.33</v>
      </c>
      <c r="R17" s="42">
        <v>0</v>
      </c>
      <c r="S17" s="42">
        <v>14.17</v>
      </c>
      <c r="T17" s="17">
        <f t="shared" si="0"/>
        <v>55.625</v>
      </c>
      <c r="U17" s="36"/>
      <c r="V17" s="36"/>
      <c r="W17" s="3">
        <v>20</v>
      </c>
    </row>
    <row r="18" spans="1:23" x14ac:dyDescent="0.25">
      <c r="A18" s="24" t="s">
        <v>16</v>
      </c>
      <c r="B18" s="36"/>
      <c r="C18" s="36"/>
      <c r="D18" s="42">
        <v>92.2</v>
      </c>
      <c r="E18" s="42">
        <v>89.36</v>
      </c>
      <c r="F18" s="42">
        <v>84.4</v>
      </c>
      <c r="G18" s="42">
        <v>68.790000000000006</v>
      </c>
      <c r="H18" s="42">
        <v>83.69</v>
      </c>
      <c r="I18" s="42">
        <v>67.38</v>
      </c>
      <c r="J18" s="42">
        <v>92.2</v>
      </c>
      <c r="K18" s="42">
        <v>46.81</v>
      </c>
      <c r="L18" s="42">
        <v>60.28</v>
      </c>
      <c r="M18" s="42">
        <v>42.55</v>
      </c>
      <c r="N18" s="42">
        <v>65.25</v>
      </c>
      <c r="O18" s="42">
        <v>49.65</v>
      </c>
      <c r="P18" s="42">
        <v>19.5</v>
      </c>
      <c r="Q18" s="42">
        <v>25.89</v>
      </c>
      <c r="R18" s="42">
        <v>0.71</v>
      </c>
      <c r="S18" s="42">
        <v>7.09</v>
      </c>
      <c r="T18" s="17">
        <f t="shared" si="0"/>
        <v>55.984375000000007</v>
      </c>
      <c r="U18" s="36"/>
      <c r="V18" s="36"/>
      <c r="W18" s="3">
        <v>40.43</v>
      </c>
    </row>
    <row r="19" spans="1:23" x14ac:dyDescent="0.25">
      <c r="A19" s="24" t="s">
        <v>17</v>
      </c>
      <c r="B19" s="36"/>
      <c r="C19" s="36"/>
      <c r="D19" s="42">
        <v>94.87</v>
      </c>
      <c r="E19" s="42">
        <v>92.31</v>
      </c>
      <c r="F19" s="42">
        <v>87.18</v>
      </c>
      <c r="G19" s="42">
        <v>84.62</v>
      </c>
      <c r="H19" s="42">
        <v>89.74</v>
      </c>
      <c r="I19" s="42">
        <v>79.489999999999995</v>
      </c>
      <c r="J19" s="42">
        <v>97.44</v>
      </c>
      <c r="K19" s="42">
        <v>64.099999999999994</v>
      </c>
      <c r="L19" s="42">
        <v>82.05</v>
      </c>
      <c r="M19" s="42">
        <v>58.97</v>
      </c>
      <c r="N19" s="42">
        <v>82.05</v>
      </c>
      <c r="O19" s="42">
        <v>74.36</v>
      </c>
      <c r="P19" s="42">
        <v>34.619999999999997</v>
      </c>
      <c r="Q19" s="42">
        <v>48.72</v>
      </c>
      <c r="R19" s="42">
        <v>0</v>
      </c>
      <c r="S19" s="42">
        <v>2.56</v>
      </c>
      <c r="T19" s="17">
        <f t="shared" si="0"/>
        <v>67.067499999999995</v>
      </c>
      <c r="U19" s="36"/>
      <c r="V19" s="36"/>
      <c r="W19" s="3">
        <v>33.33</v>
      </c>
    </row>
    <row r="20" spans="1:23" x14ac:dyDescent="0.25">
      <c r="A20" s="24" t="s">
        <v>18</v>
      </c>
      <c r="B20" s="36"/>
      <c r="C20" s="36"/>
      <c r="D20" s="42">
        <v>96.94</v>
      </c>
      <c r="E20" s="42">
        <v>82.65</v>
      </c>
      <c r="F20" s="42">
        <v>78.569999999999993</v>
      </c>
      <c r="G20" s="42">
        <v>79.59</v>
      </c>
      <c r="H20" s="42">
        <v>90.82</v>
      </c>
      <c r="I20" s="42">
        <v>69.39</v>
      </c>
      <c r="J20" s="42">
        <v>90.82</v>
      </c>
      <c r="K20" s="42">
        <v>63.27</v>
      </c>
      <c r="L20" s="42">
        <v>58.16</v>
      </c>
      <c r="M20" s="42">
        <v>72.45</v>
      </c>
      <c r="N20" s="42">
        <v>79.59</v>
      </c>
      <c r="O20" s="42">
        <v>66.33</v>
      </c>
      <c r="P20" s="42">
        <v>18.88</v>
      </c>
      <c r="Q20" s="42">
        <v>29.59</v>
      </c>
      <c r="R20" s="42">
        <v>5.0999999999999996</v>
      </c>
      <c r="S20" s="42">
        <v>6.63</v>
      </c>
      <c r="T20" s="17">
        <f t="shared" si="0"/>
        <v>61.798750000000005</v>
      </c>
      <c r="U20" s="36"/>
      <c r="V20" s="36"/>
      <c r="W20" s="3">
        <v>34.18</v>
      </c>
    </row>
    <row r="21" spans="1:23" x14ac:dyDescent="0.25">
      <c r="A21" s="24" t="s">
        <v>19</v>
      </c>
      <c r="B21" s="36"/>
      <c r="C21" s="36"/>
      <c r="D21" s="42">
        <v>93.33</v>
      </c>
      <c r="E21" s="42">
        <v>75.239999999999995</v>
      </c>
      <c r="F21" s="42">
        <v>82.86</v>
      </c>
      <c r="G21" s="42">
        <v>75.239999999999995</v>
      </c>
      <c r="H21" s="42">
        <v>82.86</v>
      </c>
      <c r="I21" s="42">
        <v>87.62</v>
      </c>
      <c r="J21" s="42">
        <v>95.24</v>
      </c>
      <c r="K21" s="42">
        <v>62.86</v>
      </c>
      <c r="L21" s="42">
        <v>74.290000000000006</v>
      </c>
      <c r="M21" s="42">
        <v>60.95</v>
      </c>
      <c r="N21" s="42">
        <v>83.81</v>
      </c>
      <c r="O21" s="42">
        <v>65.709999999999994</v>
      </c>
      <c r="P21" s="42">
        <v>30.95</v>
      </c>
      <c r="Q21" s="42">
        <v>34.29</v>
      </c>
      <c r="R21" s="42">
        <v>6.19</v>
      </c>
      <c r="S21" s="42">
        <v>17.62</v>
      </c>
      <c r="T21" s="17">
        <f t="shared" si="0"/>
        <v>64.316249999999997</v>
      </c>
      <c r="U21" s="36"/>
      <c r="V21" s="36"/>
      <c r="W21" s="3">
        <v>35.24</v>
      </c>
    </row>
    <row r="22" spans="1:23" x14ac:dyDescent="0.25">
      <c r="A22" s="24" t="s">
        <v>63</v>
      </c>
      <c r="B22" s="36"/>
      <c r="C22" s="36"/>
      <c r="D22" s="42">
        <v>92.37</v>
      </c>
      <c r="E22" s="42">
        <v>84.75</v>
      </c>
      <c r="F22" s="42">
        <v>71.19</v>
      </c>
      <c r="G22" s="42">
        <v>66.95</v>
      </c>
      <c r="H22" s="42">
        <v>87.29</v>
      </c>
      <c r="I22" s="42">
        <v>76.27</v>
      </c>
      <c r="J22" s="42">
        <v>89.83</v>
      </c>
      <c r="K22" s="42">
        <v>47.46</v>
      </c>
      <c r="L22" s="42">
        <v>61.86</v>
      </c>
      <c r="M22" s="42">
        <v>55.93</v>
      </c>
      <c r="N22" s="42">
        <v>73.73</v>
      </c>
      <c r="O22" s="42">
        <v>42.37</v>
      </c>
      <c r="P22" s="42">
        <v>26.27</v>
      </c>
      <c r="Q22" s="42">
        <v>29.24</v>
      </c>
      <c r="R22" s="42">
        <v>3.39</v>
      </c>
      <c r="S22" s="42">
        <v>9.32</v>
      </c>
      <c r="T22" s="17">
        <f t="shared" si="0"/>
        <v>57.388750000000002</v>
      </c>
      <c r="U22" s="36"/>
      <c r="V22" s="36"/>
      <c r="W22" s="3">
        <v>33.47</v>
      </c>
    </row>
    <row r="23" spans="1:23" x14ac:dyDescent="0.25">
      <c r="A23" s="24" t="s">
        <v>20</v>
      </c>
      <c r="B23" s="36"/>
      <c r="C23" s="36"/>
      <c r="D23" s="42">
        <v>82.5</v>
      </c>
      <c r="E23" s="42">
        <v>85.83</v>
      </c>
      <c r="F23" s="42">
        <v>61.67</v>
      </c>
      <c r="G23" s="42">
        <v>61.67</v>
      </c>
      <c r="H23" s="42">
        <v>85.83</v>
      </c>
      <c r="I23" s="42">
        <v>70</v>
      </c>
      <c r="J23" s="42">
        <v>89.17</v>
      </c>
      <c r="K23" s="42">
        <v>40.83</v>
      </c>
      <c r="L23" s="42">
        <v>47.5</v>
      </c>
      <c r="M23" s="42">
        <v>36.67</v>
      </c>
      <c r="N23" s="42">
        <v>68.33</v>
      </c>
      <c r="O23" s="42">
        <v>35.83</v>
      </c>
      <c r="P23" s="42">
        <v>30</v>
      </c>
      <c r="Q23" s="42">
        <v>45</v>
      </c>
      <c r="R23" s="42">
        <v>3.75</v>
      </c>
      <c r="S23" s="42">
        <v>7.08</v>
      </c>
      <c r="T23" s="17">
        <f t="shared" si="0"/>
        <v>53.228750000000005</v>
      </c>
      <c r="U23" s="36"/>
      <c r="V23" s="36"/>
      <c r="W23" s="3">
        <v>42.5</v>
      </c>
    </row>
    <row r="24" spans="1:23" x14ac:dyDescent="0.25">
      <c r="A24" s="24" t="s">
        <v>21</v>
      </c>
      <c r="B24" s="36"/>
      <c r="C24" s="36"/>
      <c r="D24" s="42">
        <v>90.34</v>
      </c>
      <c r="E24" s="42">
        <v>82.95</v>
      </c>
      <c r="F24" s="42">
        <v>73.3</v>
      </c>
      <c r="G24" s="42">
        <v>78.41</v>
      </c>
      <c r="H24" s="42">
        <v>88.64</v>
      </c>
      <c r="I24" s="42">
        <v>80.11</v>
      </c>
      <c r="J24" s="42">
        <v>94.32</v>
      </c>
      <c r="K24" s="42">
        <v>50.57</v>
      </c>
      <c r="L24" s="42">
        <v>67.05</v>
      </c>
      <c r="M24" s="42">
        <v>46.59</v>
      </c>
      <c r="N24" s="42">
        <v>76.7</v>
      </c>
      <c r="O24" s="42">
        <v>48.86</v>
      </c>
      <c r="P24" s="42">
        <v>18.47</v>
      </c>
      <c r="Q24" s="42">
        <v>47.44</v>
      </c>
      <c r="R24" s="42">
        <v>18.18</v>
      </c>
      <c r="S24" s="42">
        <v>14.77</v>
      </c>
      <c r="T24" s="17">
        <f t="shared" si="0"/>
        <v>61.043749999999996</v>
      </c>
      <c r="U24" s="36"/>
      <c r="V24" s="36"/>
      <c r="W24" s="3">
        <v>26.7</v>
      </c>
    </row>
    <row r="25" spans="1:23" x14ac:dyDescent="0.25">
      <c r="A25" s="24" t="s">
        <v>22</v>
      </c>
      <c r="B25" s="36"/>
      <c r="C25" s="36"/>
      <c r="D25" s="42">
        <v>91.27</v>
      </c>
      <c r="E25" s="42">
        <v>80.95</v>
      </c>
      <c r="F25" s="42">
        <v>78.569999999999993</v>
      </c>
      <c r="G25" s="42">
        <v>70.63</v>
      </c>
      <c r="H25" s="42">
        <v>77.78</v>
      </c>
      <c r="I25" s="42">
        <v>73.02</v>
      </c>
      <c r="J25" s="42">
        <v>96.03</v>
      </c>
      <c r="K25" s="42">
        <v>50.79</v>
      </c>
      <c r="L25" s="42">
        <v>56.35</v>
      </c>
      <c r="M25" s="42">
        <v>66.67</v>
      </c>
      <c r="N25" s="42">
        <v>80.16</v>
      </c>
      <c r="O25" s="42">
        <v>65.87</v>
      </c>
      <c r="P25" s="42">
        <v>16.27</v>
      </c>
      <c r="Q25" s="42">
        <v>23.81</v>
      </c>
      <c r="R25" s="42">
        <v>5.16</v>
      </c>
      <c r="S25" s="42">
        <v>6.35</v>
      </c>
      <c r="T25" s="17">
        <f t="shared" si="0"/>
        <v>58.729999999999983</v>
      </c>
      <c r="U25" s="36"/>
      <c r="V25" s="36"/>
      <c r="W25" s="3">
        <v>33.729999999999997</v>
      </c>
    </row>
    <row r="26" spans="1:23" x14ac:dyDescent="0.25">
      <c r="A26" s="24" t="s">
        <v>23</v>
      </c>
      <c r="B26" s="36"/>
      <c r="C26" s="36"/>
      <c r="D26" s="42">
        <v>86.74</v>
      </c>
      <c r="E26" s="42">
        <v>87.64</v>
      </c>
      <c r="F26" s="42">
        <v>87.39</v>
      </c>
      <c r="G26" s="42">
        <v>80.569999999999993</v>
      </c>
      <c r="H26" s="42">
        <v>88.29</v>
      </c>
      <c r="I26" s="42">
        <v>75.8</v>
      </c>
      <c r="J26" s="42">
        <v>92.54</v>
      </c>
      <c r="K26" s="42">
        <v>53.67</v>
      </c>
      <c r="L26" s="42">
        <v>65.64</v>
      </c>
      <c r="M26" s="42">
        <v>61</v>
      </c>
      <c r="N26" s="42">
        <v>74.77</v>
      </c>
      <c r="O26" s="42">
        <v>50.45</v>
      </c>
      <c r="P26" s="42">
        <v>20.91</v>
      </c>
      <c r="Q26" s="42">
        <v>32.369999999999997</v>
      </c>
      <c r="R26" s="42">
        <v>2.7</v>
      </c>
      <c r="S26" s="42">
        <v>10.75</v>
      </c>
      <c r="T26" s="17">
        <f t="shared" si="0"/>
        <v>60.701875000000001</v>
      </c>
      <c r="U26" s="36"/>
      <c r="V26" s="36"/>
      <c r="W26" s="3">
        <v>34.229999999999997</v>
      </c>
    </row>
    <row r="27" spans="1:23" x14ac:dyDescent="0.25">
      <c r="A27" s="24" t="s">
        <v>24</v>
      </c>
      <c r="B27" s="36"/>
      <c r="C27" s="36"/>
      <c r="D27" s="42">
        <v>86.89</v>
      </c>
      <c r="E27" s="42">
        <v>93.44</v>
      </c>
      <c r="F27" s="42">
        <v>86.89</v>
      </c>
      <c r="G27" s="42">
        <v>80.33</v>
      </c>
      <c r="H27" s="42">
        <v>90.16</v>
      </c>
      <c r="I27" s="42">
        <v>78.69</v>
      </c>
      <c r="J27" s="42">
        <v>91.8</v>
      </c>
      <c r="K27" s="42">
        <v>50.82</v>
      </c>
      <c r="L27" s="42">
        <v>60.66</v>
      </c>
      <c r="M27" s="42">
        <v>50.82</v>
      </c>
      <c r="N27" s="42">
        <v>68.849999999999994</v>
      </c>
      <c r="O27" s="42">
        <v>72.13</v>
      </c>
      <c r="P27" s="42">
        <v>21.31</v>
      </c>
      <c r="Q27" s="42">
        <v>36.89</v>
      </c>
      <c r="R27" s="42">
        <v>2.46</v>
      </c>
      <c r="S27" s="42">
        <v>1.64</v>
      </c>
      <c r="T27" s="17">
        <f t="shared" si="0"/>
        <v>60.861249999999991</v>
      </c>
      <c r="U27" s="36"/>
      <c r="V27" s="36"/>
      <c r="W27" s="3">
        <v>32.79</v>
      </c>
    </row>
    <row r="28" spans="1:23" x14ac:dyDescent="0.25">
      <c r="A28" s="24" t="s">
        <v>25</v>
      </c>
      <c r="B28" s="36"/>
      <c r="C28" s="36"/>
      <c r="D28" s="42">
        <v>80.430000000000007</v>
      </c>
      <c r="E28" s="42">
        <v>78.260000000000005</v>
      </c>
      <c r="F28" s="42">
        <v>76.09</v>
      </c>
      <c r="G28" s="42">
        <v>73.91</v>
      </c>
      <c r="H28" s="42">
        <v>76.09</v>
      </c>
      <c r="I28" s="42">
        <v>76.09</v>
      </c>
      <c r="J28" s="42">
        <v>91.3</v>
      </c>
      <c r="K28" s="42">
        <v>52.17</v>
      </c>
      <c r="L28" s="42">
        <v>84.78</v>
      </c>
      <c r="M28" s="42">
        <v>34.78</v>
      </c>
      <c r="N28" s="42">
        <v>82.61</v>
      </c>
      <c r="O28" s="42">
        <v>36.96</v>
      </c>
      <c r="P28" s="42">
        <v>28.26</v>
      </c>
      <c r="Q28" s="42">
        <v>38.04</v>
      </c>
      <c r="R28" s="42">
        <v>13.04</v>
      </c>
      <c r="S28" s="42">
        <v>18.48</v>
      </c>
      <c r="T28" s="17">
        <f t="shared" si="0"/>
        <v>58.830624999999991</v>
      </c>
      <c r="U28" s="36"/>
      <c r="V28" s="36"/>
      <c r="W28" s="3">
        <v>27.17</v>
      </c>
    </row>
    <row r="29" spans="1:23" x14ac:dyDescent="0.25">
      <c r="A29" s="24" t="s">
        <v>26</v>
      </c>
      <c r="B29" s="36"/>
      <c r="C29" s="36"/>
      <c r="D29" s="42">
        <v>87.13</v>
      </c>
      <c r="E29" s="42">
        <v>89.11</v>
      </c>
      <c r="F29" s="42">
        <v>75.25</v>
      </c>
      <c r="G29" s="42">
        <v>69.31</v>
      </c>
      <c r="H29" s="42">
        <v>82.18</v>
      </c>
      <c r="I29" s="42">
        <v>79.209999999999994</v>
      </c>
      <c r="J29" s="42">
        <v>89.11</v>
      </c>
      <c r="K29" s="42">
        <v>62.38</v>
      </c>
      <c r="L29" s="42">
        <v>69.31</v>
      </c>
      <c r="M29" s="42">
        <v>48.51</v>
      </c>
      <c r="N29" s="42">
        <v>74.260000000000005</v>
      </c>
      <c r="O29" s="42">
        <v>63.37</v>
      </c>
      <c r="P29" s="42">
        <v>14.36</v>
      </c>
      <c r="Q29" s="42">
        <v>35.64</v>
      </c>
      <c r="R29" s="42">
        <v>5.94</v>
      </c>
      <c r="S29" s="42">
        <v>1.98</v>
      </c>
      <c r="T29" s="17">
        <f t="shared" si="0"/>
        <v>59.190625000000004</v>
      </c>
      <c r="U29" s="36"/>
      <c r="V29" s="36"/>
      <c r="W29" s="3">
        <v>27.72</v>
      </c>
    </row>
    <row r="30" spans="1:23" x14ac:dyDescent="0.25">
      <c r="A30" s="24" t="s">
        <v>27</v>
      </c>
      <c r="B30" s="36"/>
      <c r="C30" s="36"/>
      <c r="D30" s="42">
        <v>96.77</v>
      </c>
      <c r="E30" s="42">
        <v>93.55</v>
      </c>
      <c r="F30" s="42">
        <v>95.7</v>
      </c>
      <c r="G30" s="42">
        <v>86.02</v>
      </c>
      <c r="H30" s="42">
        <v>87.1</v>
      </c>
      <c r="I30" s="42">
        <v>73.12</v>
      </c>
      <c r="J30" s="42">
        <v>89.25</v>
      </c>
      <c r="K30" s="42">
        <v>66.67</v>
      </c>
      <c r="L30" s="42">
        <v>77.42</v>
      </c>
      <c r="M30" s="42">
        <v>66.67</v>
      </c>
      <c r="N30" s="42">
        <v>76.34</v>
      </c>
      <c r="O30" s="42">
        <v>73.12</v>
      </c>
      <c r="P30" s="42">
        <v>19.89</v>
      </c>
      <c r="Q30" s="42">
        <v>32.799999999999997</v>
      </c>
      <c r="R30" s="42">
        <v>5.38</v>
      </c>
      <c r="S30" s="42">
        <v>11.29</v>
      </c>
      <c r="T30" s="17">
        <f t="shared" si="0"/>
        <v>65.693124999999995</v>
      </c>
      <c r="U30" s="36"/>
      <c r="V30" s="36"/>
      <c r="W30" s="3">
        <v>25.81</v>
      </c>
    </row>
    <row r="31" spans="1:23" x14ac:dyDescent="0.25">
      <c r="A31" s="24" t="s">
        <v>28</v>
      </c>
      <c r="B31" s="36"/>
      <c r="C31" s="36"/>
      <c r="D31" s="42">
        <v>90.2</v>
      </c>
      <c r="E31" s="42">
        <v>82.35</v>
      </c>
      <c r="F31" s="42">
        <v>70.59</v>
      </c>
      <c r="G31" s="42">
        <v>76.47</v>
      </c>
      <c r="H31" s="42">
        <v>82.35</v>
      </c>
      <c r="I31" s="42">
        <v>86.27</v>
      </c>
      <c r="J31" s="42">
        <v>96.08</v>
      </c>
      <c r="K31" s="42">
        <v>58.82</v>
      </c>
      <c r="L31" s="42">
        <v>60.78</v>
      </c>
      <c r="M31" s="42">
        <v>54.9</v>
      </c>
      <c r="N31" s="42">
        <v>78.430000000000007</v>
      </c>
      <c r="O31" s="42">
        <v>70.59</v>
      </c>
      <c r="P31" s="42">
        <v>25.49</v>
      </c>
      <c r="Q31" s="42">
        <v>34.31</v>
      </c>
      <c r="R31" s="42">
        <v>6.86</v>
      </c>
      <c r="S31" s="42">
        <v>5.88</v>
      </c>
      <c r="T31" s="17">
        <f t="shared" si="0"/>
        <v>61.273125000000007</v>
      </c>
      <c r="U31" s="36"/>
      <c r="V31" s="36"/>
      <c r="W31" s="3">
        <v>32.35</v>
      </c>
    </row>
    <row r="32" spans="1:23" x14ac:dyDescent="0.25">
      <c r="A32" s="24" t="s">
        <v>29</v>
      </c>
      <c r="B32" s="36"/>
      <c r="C32" s="36"/>
      <c r="D32" s="42">
        <v>84</v>
      </c>
      <c r="E32" s="42">
        <v>86</v>
      </c>
      <c r="F32" s="42">
        <v>60</v>
      </c>
      <c r="G32" s="42">
        <v>60</v>
      </c>
      <c r="H32" s="42">
        <v>76</v>
      </c>
      <c r="I32" s="42">
        <v>56</v>
      </c>
      <c r="J32" s="42">
        <v>84</v>
      </c>
      <c r="K32" s="42">
        <v>36</v>
      </c>
      <c r="L32" s="42">
        <v>58</v>
      </c>
      <c r="M32" s="42">
        <v>24</v>
      </c>
      <c r="N32" s="42">
        <v>66</v>
      </c>
      <c r="O32" s="42">
        <v>72</v>
      </c>
      <c r="P32" s="42">
        <v>27</v>
      </c>
      <c r="Q32" s="42">
        <v>19</v>
      </c>
      <c r="R32" s="42">
        <v>5</v>
      </c>
      <c r="S32" s="42">
        <v>3</v>
      </c>
      <c r="T32" s="17">
        <f t="shared" si="0"/>
        <v>51</v>
      </c>
      <c r="U32" s="36"/>
      <c r="V32" s="36"/>
      <c r="W32" s="3">
        <v>16</v>
      </c>
    </row>
    <row r="33" spans="1:23" x14ac:dyDescent="0.25">
      <c r="A33" s="24" t="s">
        <v>30</v>
      </c>
      <c r="B33" s="36"/>
      <c r="C33" s="36"/>
      <c r="D33" s="42">
        <v>89.25</v>
      </c>
      <c r="E33" s="42">
        <v>90.19</v>
      </c>
      <c r="F33" s="42">
        <v>82.24</v>
      </c>
      <c r="G33" s="42">
        <v>83.18</v>
      </c>
      <c r="H33" s="42">
        <v>87.38</v>
      </c>
      <c r="I33" s="42">
        <v>74.3</v>
      </c>
      <c r="J33" s="42">
        <v>88.79</v>
      </c>
      <c r="K33" s="42">
        <v>62.15</v>
      </c>
      <c r="L33" s="42">
        <v>73.36</v>
      </c>
      <c r="M33" s="42">
        <v>64.95</v>
      </c>
      <c r="N33" s="42">
        <v>72.900000000000006</v>
      </c>
      <c r="O33" s="42">
        <v>63.08</v>
      </c>
      <c r="P33" s="42">
        <v>23.6</v>
      </c>
      <c r="Q33" s="42">
        <v>30.37</v>
      </c>
      <c r="R33" s="42">
        <v>6.07</v>
      </c>
      <c r="S33" s="42">
        <v>8.18</v>
      </c>
      <c r="T33" s="17">
        <f t="shared" si="0"/>
        <v>62.499375000000008</v>
      </c>
      <c r="U33" s="36"/>
      <c r="V33" s="36"/>
      <c r="W33" s="3">
        <v>40.42</v>
      </c>
    </row>
    <row r="34" spans="1:23" x14ac:dyDescent="0.25">
      <c r="A34" s="24" t="s">
        <v>31</v>
      </c>
      <c r="B34" s="36"/>
      <c r="C34" s="36"/>
      <c r="D34" s="42">
        <v>77.27</v>
      </c>
      <c r="E34" s="42">
        <v>87.88</v>
      </c>
      <c r="F34" s="42">
        <v>95.45</v>
      </c>
      <c r="G34" s="42">
        <v>81.819999999999993</v>
      </c>
      <c r="H34" s="42">
        <v>83.33</v>
      </c>
      <c r="I34" s="42">
        <v>84.85</v>
      </c>
      <c r="J34" s="42">
        <v>92.42</v>
      </c>
      <c r="K34" s="42">
        <v>16.670000000000002</v>
      </c>
      <c r="L34" s="42">
        <v>51.52</v>
      </c>
      <c r="M34" s="42">
        <v>66.67</v>
      </c>
      <c r="N34" s="42">
        <v>59.09</v>
      </c>
      <c r="O34" s="42">
        <v>30.3</v>
      </c>
      <c r="P34" s="42">
        <v>14.39</v>
      </c>
      <c r="Q34" s="42">
        <v>46.21</v>
      </c>
      <c r="R34" s="42">
        <v>0.76</v>
      </c>
      <c r="S34" s="42">
        <v>3.03</v>
      </c>
      <c r="T34" s="17">
        <f t="shared" si="0"/>
        <v>55.728749999999984</v>
      </c>
      <c r="U34" s="36"/>
      <c r="V34" s="36"/>
      <c r="W34" s="3">
        <v>18.940000000000001</v>
      </c>
    </row>
    <row r="35" spans="1:23" x14ac:dyDescent="0.25">
      <c r="A35" s="24" t="s">
        <v>32</v>
      </c>
      <c r="B35" s="36"/>
      <c r="C35" s="36"/>
      <c r="D35" s="42">
        <v>85.5</v>
      </c>
      <c r="E35" s="42">
        <v>84.73</v>
      </c>
      <c r="F35" s="42">
        <v>87.79</v>
      </c>
      <c r="G35" s="42">
        <v>66.41</v>
      </c>
      <c r="H35" s="42">
        <v>83.97</v>
      </c>
      <c r="I35" s="42">
        <v>65.650000000000006</v>
      </c>
      <c r="J35" s="42">
        <v>87.02</v>
      </c>
      <c r="K35" s="42">
        <v>55.73</v>
      </c>
      <c r="L35" s="42">
        <v>67.180000000000007</v>
      </c>
      <c r="M35" s="42">
        <v>52.67</v>
      </c>
      <c r="N35" s="42">
        <v>77.099999999999994</v>
      </c>
      <c r="O35" s="42">
        <v>54.96</v>
      </c>
      <c r="P35" s="42">
        <v>16.79</v>
      </c>
      <c r="Q35" s="42">
        <v>43.51</v>
      </c>
      <c r="R35" s="42">
        <v>3.05</v>
      </c>
      <c r="S35" s="42">
        <v>6.49</v>
      </c>
      <c r="T35" s="17">
        <f t="shared" si="0"/>
        <v>58.659374999999997</v>
      </c>
      <c r="U35" s="36"/>
      <c r="V35" s="36"/>
      <c r="W35" s="3">
        <v>33.21</v>
      </c>
    </row>
    <row r="36" spans="1:23" x14ac:dyDescent="0.25">
      <c r="A36" s="24" t="s">
        <v>33</v>
      </c>
      <c r="B36" s="36"/>
      <c r="C36" s="36"/>
      <c r="D36" s="42">
        <v>76.040000000000006</v>
      </c>
      <c r="E36" s="42">
        <v>73.959999999999994</v>
      </c>
      <c r="F36" s="42">
        <v>77.08</v>
      </c>
      <c r="G36" s="42">
        <v>66.67</v>
      </c>
      <c r="H36" s="42">
        <v>87.5</v>
      </c>
      <c r="I36" s="42">
        <v>66.67</v>
      </c>
      <c r="J36" s="42">
        <v>91.67</v>
      </c>
      <c r="K36" s="42">
        <v>35.42</v>
      </c>
      <c r="L36" s="42">
        <v>72.92</v>
      </c>
      <c r="M36" s="42">
        <v>35.42</v>
      </c>
      <c r="N36" s="42">
        <v>61.46</v>
      </c>
      <c r="O36" s="42">
        <v>41.67</v>
      </c>
      <c r="P36" s="42">
        <v>23.44</v>
      </c>
      <c r="Q36" s="42">
        <v>44.79</v>
      </c>
      <c r="R36" s="42">
        <v>1.56</v>
      </c>
      <c r="S36" s="42">
        <v>7.29</v>
      </c>
      <c r="T36" s="17">
        <f t="shared" si="0"/>
        <v>53.972499999999989</v>
      </c>
      <c r="U36" s="36"/>
      <c r="V36" s="36"/>
      <c r="W36" s="3">
        <v>26.04</v>
      </c>
    </row>
    <row r="37" spans="1:23" x14ac:dyDescent="0.25">
      <c r="A37" s="24" t="s">
        <v>64</v>
      </c>
      <c r="B37" s="36"/>
      <c r="C37" s="36"/>
      <c r="D37" s="42">
        <v>75</v>
      </c>
      <c r="E37" s="42">
        <v>75</v>
      </c>
      <c r="F37" s="42">
        <v>71.25</v>
      </c>
      <c r="G37" s="42">
        <v>81.25</v>
      </c>
      <c r="H37" s="42">
        <v>83.75</v>
      </c>
      <c r="I37" s="42">
        <v>55</v>
      </c>
      <c r="J37" s="42">
        <v>85</v>
      </c>
      <c r="K37" s="42">
        <v>47.5</v>
      </c>
      <c r="L37" s="42">
        <v>51.25</v>
      </c>
      <c r="M37" s="42">
        <v>55</v>
      </c>
      <c r="N37" s="42">
        <v>58.75</v>
      </c>
      <c r="O37" s="42">
        <v>56.25</v>
      </c>
      <c r="P37" s="42">
        <v>23.13</v>
      </c>
      <c r="Q37" s="42">
        <v>34.380000000000003</v>
      </c>
      <c r="R37" s="42">
        <v>3.75</v>
      </c>
      <c r="S37" s="42">
        <v>3.75</v>
      </c>
      <c r="T37" s="17">
        <f t="shared" si="0"/>
        <v>53.750624999999999</v>
      </c>
      <c r="U37" s="36"/>
      <c r="V37" s="36"/>
      <c r="W37" s="3">
        <v>12.5</v>
      </c>
    </row>
    <row r="38" spans="1:23" x14ac:dyDescent="0.25">
      <c r="A38" s="24" t="s">
        <v>34</v>
      </c>
      <c r="B38" s="36"/>
      <c r="C38" s="36"/>
      <c r="D38" s="42">
        <v>86.05</v>
      </c>
      <c r="E38" s="42">
        <v>84.24</v>
      </c>
      <c r="F38" s="42">
        <v>81.16</v>
      </c>
      <c r="G38" s="42">
        <v>71.56</v>
      </c>
      <c r="H38" s="42">
        <v>80.62</v>
      </c>
      <c r="I38" s="42">
        <v>67.930000000000007</v>
      </c>
      <c r="J38" s="42">
        <v>88.22</v>
      </c>
      <c r="K38" s="42">
        <v>52.17</v>
      </c>
      <c r="L38" s="42">
        <v>67.39</v>
      </c>
      <c r="M38" s="42">
        <v>53.44</v>
      </c>
      <c r="N38" s="42">
        <v>67.03</v>
      </c>
      <c r="O38" s="42">
        <v>53.8</v>
      </c>
      <c r="P38" s="42">
        <v>23.1</v>
      </c>
      <c r="Q38" s="42">
        <v>26.09</v>
      </c>
      <c r="R38" s="42">
        <v>5.89</v>
      </c>
      <c r="S38" s="42">
        <v>11.05</v>
      </c>
      <c r="T38" s="17">
        <f t="shared" si="0"/>
        <v>57.483749999999993</v>
      </c>
      <c r="U38" s="36"/>
      <c r="V38" s="36"/>
      <c r="W38" s="3">
        <v>31.79</v>
      </c>
    </row>
    <row r="39" spans="1:23" x14ac:dyDescent="0.25">
      <c r="A39" s="24" t="s">
        <v>35</v>
      </c>
      <c r="B39" s="36"/>
      <c r="C39" s="36"/>
      <c r="D39" s="42">
        <v>78.989999999999995</v>
      </c>
      <c r="E39" s="42">
        <v>88.41</v>
      </c>
      <c r="F39" s="42">
        <v>76.09</v>
      </c>
      <c r="G39" s="42">
        <v>71.739999999999995</v>
      </c>
      <c r="H39" s="42">
        <v>92.03</v>
      </c>
      <c r="I39" s="42">
        <v>65.22</v>
      </c>
      <c r="J39" s="42">
        <v>95.65</v>
      </c>
      <c r="K39" s="42">
        <v>29.71</v>
      </c>
      <c r="L39" s="42">
        <v>51.45</v>
      </c>
      <c r="M39" s="42">
        <v>45.65</v>
      </c>
      <c r="N39" s="42">
        <v>66.67</v>
      </c>
      <c r="O39" s="42">
        <v>39.130000000000003</v>
      </c>
      <c r="P39" s="42">
        <v>22.1</v>
      </c>
      <c r="Q39" s="42">
        <v>30.8</v>
      </c>
      <c r="R39" s="42">
        <v>0.36</v>
      </c>
      <c r="S39" s="42">
        <v>5.43</v>
      </c>
      <c r="T39" s="17">
        <f t="shared" si="0"/>
        <v>53.714374999999997</v>
      </c>
      <c r="U39" s="36"/>
      <c r="V39" s="36"/>
      <c r="W39" s="3">
        <v>31.88</v>
      </c>
    </row>
    <row r="40" spans="1:23" x14ac:dyDescent="0.25">
      <c r="A40" s="24" t="s">
        <v>36</v>
      </c>
      <c r="B40" s="36"/>
      <c r="C40" s="36"/>
      <c r="D40" s="42">
        <v>94.03</v>
      </c>
      <c r="E40" s="42">
        <v>88.06</v>
      </c>
      <c r="F40" s="42">
        <v>87.31</v>
      </c>
      <c r="G40" s="42">
        <v>88.06</v>
      </c>
      <c r="H40" s="42">
        <v>91.04</v>
      </c>
      <c r="I40" s="42">
        <v>87.31</v>
      </c>
      <c r="J40" s="42">
        <v>91.04</v>
      </c>
      <c r="K40" s="42">
        <v>44.78</v>
      </c>
      <c r="L40" s="42">
        <v>80.599999999999994</v>
      </c>
      <c r="M40" s="42">
        <v>52.24</v>
      </c>
      <c r="N40" s="42">
        <v>78.36</v>
      </c>
      <c r="O40" s="42">
        <v>30.6</v>
      </c>
      <c r="P40" s="42">
        <v>21.64</v>
      </c>
      <c r="Q40" s="42">
        <v>44.78</v>
      </c>
      <c r="R40" s="42">
        <v>12.31</v>
      </c>
      <c r="S40" s="42">
        <v>10.07</v>
      </c>
      <c r="T40" s="17">
        <f t="shared" si="0"/>
        <v>62.639374999999994</v>
      </c>
      <c r="U40" s="36"/>
      <c r="V40" s="36"/>
      <c r="W40" s="3">
        <v>32.840000000000003</v>
      </c>
    </row>
  </sheetData>
  <mergeCells count="4">
    <mergeCell ref="D3:T3"/>
    <mergeCell ref="U2:W2"/>
    <mergeCell ref="B1:W1"/>
    <mergeCell ref="B2:T2"/>
  </mergeCells>
  <conditionalFormatting sqref="D5:T40">
    <cfRule type="cellIs" dxfId="11" priority="4" operator="lessThan">
      <formula>59.44</formula>
    </cfRule>
    <cfRule type="cellIs" dxfId="10" priority="2" operator="greaterThan">
      <formula>89.44</formula>
    </cfRule>
  </conditionalFormatting>
  <conditionalFormatting sqref="W5:W40">
    <cfRule type="cellIs" dxfId="9" priority="3" operator="lessThan">
      <formula>39.44</formula>
    </cfRule>
    <cfRule type="cellIs" dxfId="8" priority="1" operator="greaterThan">
      <formula>59.44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B618-865A-48B1-BD2E-B13061EF1B3D}">
  <dimension ref="A1:BC40"/>
  <sheetViews>
    <sheetView workbookViewId="0"/>
  </sheetViews>
  <sheetFormatPr defaultRowHeight="15" x14ac:dyDescent="0.25"/>
  <cols>
    <col min="1" max="1" width="40" bestFit="1" customWidth="1"/>
    <col min="10" max="10" width="11.5703125" customWidth="1"/>
    <col min="13" max="13" width="9.7109375" customWidth="1"/>
    <col min="16" max="16" width="10.5703125" customWidth="1"/>
    <col min="19" max="19" width="10.140625" customWidth="1"/>
    <col min="25" max="25" width="13.85546875" customWidth="1"/>
    <col min="28" max="33" width="9.7109375" customWidth="1"/>
    <col min="34" max="34" width="11.7109375" bestFit="1" customWidth="1"/>
    <col min="46" max="46" width="9.7109375" customWidth="1"/>
    <col min="49" max="49" width="11" bestFit="1" customWidth="1"/>
  </cols>
  <sheetData>
    <row r="1" spans="1:55" x14ac:dyDescent="0.25">
      <c r="A1" s="3" t="s">
        <v>0</v>
      </c>
      <c r="B1" s="71" t="s">
        <v>38</v>
      </c>
      <c r="C1" s="71"/>
      <c r="D1" s="71"/>
      <c r="E1" s="71"/>
      <c r="F1" s="71"/>
      <c r="G1" s="71"/>
      <c r="H1" s="71" t="s">
        <v>1</v>
      </c>
      <c r="I1" s="71"/>
      <c r="J1" s="71"/>
      <c r="K1" s="71"/>
      <c r="L1" s="71"/>
      <c r="M1" s="71"/>
      <c r="N1" s="71" t="s">
        <v>37</v>
      </c>
      <c r="O1" s="71"/>
      <c r="P1" s="71"/>
      <c r="Q1" s="71"/>
      <c r="R1" s="71"/>
      <c r="S1" s="71"/>
      <c r="T1" s="71"/>
      <c r="U1" s="71"/>
      <c r="V1" s="71"/>
      <c r="W1" s="71" t="s">
        <v>39</v>
      </c>
      <c r="X1" s="71"/>
      <c r="Y1" s="71"/>
      <c r="Z1" s="71"/>
      <c r="AA1" s="71"/>
      <c r="AB1" s="71"/>
      <c r="AC1" s="71" t="s">
        <v>101</v>
      </c>
      <c r="AD1" s="71"/>
      <c r="AE1" s="71"/>
      <c r="AF1" s="71"/>
      <c r="AG1" s="71"/>
      <c r="AH1" s="71"/>
      <c r="AI1" s="71" t="s">
        <v>40</v>
      </c>
      <c r="AJ1" s="71"/>
      <c r="AK1" s="71"/>
      <c r="AL1" s="71"/>
      <c r="AM1" s="71"/>
      <c r="AN1" s="71"/>
      <c r="AO1" s="71"/>
      <c r="AP1" s="71"/>
      <c r="AQ1" s="71"/>
      <c r="AR1" s="71" t="s">
        <v>115</v>
      </c>
      <c r="AS1" s="71"/>
      <c r="AT1" s="71"/>
      <c r="AU1" s="71"/>
      <c r="AV1" s="71"/>
      <c r="AW1" s="71"/>
      <c r="AX1" s="71" t="s">
        <v>46</v>
      </c>
      <c r="AY1" s="71"/>
      <c r="AZ1" s="71"/>
      <c r="BA1" s="71"/>
      <c r="BB1" s="71"/>
      <c r="BC1" s="71"/>
    </row>
    <row r="2" spans="1:55" x14ac:dyDescent="0.25">
      <c r="A2" s="39" t="s">
        <v>43</v>
      </c>
      <c r="B2" s="71" t="s">
        <v>44</v>
      </c>
      <c r="C2" s="71"/>
      <c r="D2" s="71"/>
      <c r="E2" s="71" t="s">
        <v>45</v>
      </c>
      <c r="F2" s="71"/>
      <c r="G2" s="71"/>
      <c r="H2" s="71" t="s">
        <v>44</v>
      </c>
      <c r="I2" s="71"/>
      <c r="J2" s="71"/>
      <c r="K2" s="71" t="s">
        <v>45</v>
      </c>
      <c r="L2" s="71"/>
      <c r="M2" s="71"/>
      <c r="N2" s="71" t="s">
        <v>44</v>
      </c>
      <c r="O2" s="71"/>
      <c r="P2" s="71"/>
      <c r="Q2" s="71" t="s">
        <v>45</v>
      </c>
      <c r="R2" s="71"/>
      <c r="S2" s="71"/>
      <c r="T2" s="71" t="s">
        <v>90</v>
      </c>
      <c r="U2" s="71"/>
      <c r="V2" s="71"/>
      <c r="W2" s="71" t="s">
        <v>44</v>
      </c>
      <c r="X2" s="71"/>
      <c r="Y2" s="71"/>
      <c r="Z2" s="71" t="s">
        <v>45</v>
      </c>
      <c r="AA2" s="71"/>
      <c r="AB2" s="71"/>
      <c r="AC2" s="71" t="s">
        <v>44</v>
      </c>
      <c r="AD2" s="71"/>
      <c r="AE2" s="71"/>
      <c r="AF2" s="71" t="s">
        <v>45</v>
      </c>
      <c r="AG2" s="71"/>
      <c r="AH2" s="71"/>
      <c r="AI2" s="71" t="s">
        <v>44</v>
      </c>
      <c r="AJ2" s="71"/>
      <c r="AK2" s="71"/>
      <c r="AL2" s="71" t="s">
        <v>45</v>
      </c>
      <c r="AM2" s="71"/>
      <c r="AN2" s="71"/>
      <c r="AO2" s="71" t="s">
        <v>90</v>
      </c>
      <c r="AP2" s="71"/>
      <c r="AQ2" s="71"/>
      <c r="AR2" s="71" t="s">
        <v>44</v>
      </c>
      <c r="AS2" s="71"/>
      <c r="AT2" s="71"/>
      <c r="AU2" s="71" t="s">
        <v>45</v>
      </c>
      <c r="AV2" s="71"/>
      <c r="AW2" s="71"/>
      <c r="AX2" s="71" t="s">
        <v>44</v>
      </c>
      <c r="AY2" s="71"/>
      <c r="AZ2" s="71"/>
      <c r="BA2" s="71" t="s">
        <v>45</v>
      </c>
      <c r="BB2" s="71"/>
      <c r="BC2" s="71"/>
    </row>
    <row r="3" spans="1:55" s="6" customFormat="1" x14ac:dyDescent="0.25">
      <c r="A3" s="40" t="s">
        <v>2</v>
      </c>
      <c r="B3" s="72" t="s">
        <v>47</v>
      </c>
      <c r="C3" s="72"/>
      <c r="D3" s="5" t="s">
        <v>49</v>
      </c>
      <c r="E3" s="72" t="s">
        <v>48</v>
      </c>
      <c r="F3" s="72"/>
      <c r="G3" s="5" t="s">
        <v>50</v>
      </c>
      <c r="H3" s="72" t="s">
        <v>75</v>
      </c>
      <c r="I3" s="72"/>
      <c r="J3" s="5" t="s">
        <v>77</v>
      </c>
      <c r="K3" s="72" t="s">
        <v>76</v>
      </c>
      <c r="L3" s="72"/>
      <c r="M3" s="5" t="s">
        <v>78</v>
      </c>
      <c r="N3" s="72" t="s">
        <v>93</v>
      </c>
      <c r="O3" s="72"/>
      <c r="P3" s="5" t="s">
        <v>77</v>
      </c>
      <c r="Q3" s="72" t="s">
        <v>92</v>
      </c>
      <c r="R3" s="72"/>
      <c r="S3" s="5" t="s">
        <v>78</v>
      </c>
      <c r="T3" s="22">
        <v>13</v>
      </c>
      <c r="U3" s="22">
        <v>13</v>
      </c>
      <c r="V3" s="5" t="s">
        <v>91</v>
      </c>
      <c r="W3" s="72" t="s">
        <v>97</v>
      </c>
      <c r="X3" s="72"/>
      <c r="Y3" s="5" t="s">
        <v>99</v>
      </c>
      <c r="Z3" s="72" t="s">
        <v>98</v>
      </c>
      <c r="AA3" s="72"/>
      <c r="AB3" s="5" t="s">
        <v>100</v>
      </c>
      <c r="AC3" s="72" t="s">
        <v>102</v>
      </c>
      <c r="AD3" s="72"/>
      <c r="AE3" s="5" t="s">
        <v>104</v>
      </c>
      <c r="AF3" s="72" t="s">
        <v>105</v>
      </c>
      <c r="AG3" s="72"/>
      <c r="AH3" s="5" t="s">
        <v>106</v>
      </c>
      <c r="AI3" s="72" t="s">
        <v>107</v>
      </c>
      <c r="AJ3" s="72"/>
      <c r="AK3" s="5" t="s">
        <v>109</v>
      </c>
      <c r="AL3" s="72" t="s">
        <v>108</v>
      </c>
      <c r="AM3" s="72"/>
      <c r="AN3" s="5" t="s">
        <v>110</v>
      </c>
      <c r="AO3" s="22">
        <v>19</v>
      </c>
      <c r="AP3" s="22">
        <v>19</v>
      </c>
      <c r="AQ3" s="5" t="s">
        <v>91</v>
      </c>
      <c r="AR3" s="72" t="s">
        <v>102</v>
      </c>
      <c r="AS3" s="72"/>
      <c r="AT3" s="5" t="s">
        <v>104</v>
      </c>
      <c r="AU3" s="72" t="s">
        <v>116</v>
      </c>
      <c r="AV3" s="72"/>
      <c r="AW3" s="5" t="s">
        <v>117</v>
      </c>
      <c r="AX3" s="72" t="s">
        <v>91</v>
      </c>
      <c r="AY3" s="72"/>
      <c r="AZ3" s="5" t="s">
        <v>118</v>
      </c>
      <c r="BA3" s="72" t="s">
        <v>91</v>
      </c>
      <c r="BB3" s="72"/>
      <c r="BC3" s="22">
        <v>17</v>
      </c>
    </row>
    <row r="4" spans="1:55" x14ac:dyDescent="0.25">
      <c r="A4" s="3" t="s">
        <v>3</v>
      </c>
      <c r="B4" s="3">
        <v>2023</v>
      </c>
      <c r="C4" s="3">
        <v>2024</v>
      </c>
      <c r="D4" s="3">
        <v>2025</v>
      </c>
      <c r="E4" s="3">
        <v>2023</v>
      </c>
      <c r="F4" s="3">
        <v>2024</v>
      </c>
      <c r="G4" s="3">
        <v>2025</v>
      </c>
      <c r="H4" s="3">
        <v>2023</v>
      </c>
      <c r="I4" s="3">
        <v>2024</v>
      </c>
      <c r="J4" s="3">
        <v>2025</v>
      </c>
      <c r="K4" s="3">
        <v>2023</v>
      </c>
      <c r="L4" s="3">
        <v>2024</v>
      </c>
      <c r="M4" s="3">
        <v>2025</v>
      </c>
      <c r="N4" s="3">
        <v>2023</v>
      </c>
      <c r="O4" s="3">
        <v>2024</v>
      </c>
      <c r="P4" s="3">
        <v>2025</v>
      </c>
      <c r="Q4" s="3">
        <v>2023</v>
      </c>
      <c r="R4" s="3">
        <v>2024</v>
      </c>
      <c r="S4" s="3">
        <v>2025</v>
      </c>
      <c r="T4" s="3">
        <v>2023</v>
      </c>
      <c r="U4" s="3">
        <v>2024</v>
      </c>
      <c r="V4" s="3">
        <v>2025</v>
      </c>
      <c r="W4" s="3">
        <v>2023</v>
      </c>
      <c r="X4" s="3">
        <v>2024</v>
      </c>
      <c r="Y4" s="3">
        <v>2025</v>
      </c>
      <c r="Z4" s="3">
        <v>2023</v>
      </c>
      <c r="AA4" s="3">
        <v>2024</v>
      </c>
      <c r="AB4" s="3">
        <v>2025</v>
      </c>
      <c r="AC4" s="3">
        <v>2023</v>
      </c>
      <c r="AD4" s="3">
        <v>2024</v>
      </c>
      <c r="AE4" s="3">
        <v>2025</v>
      </c>
      <c r="AF4" s="3">
        <v>2023</v>
      </c>
      <c r="AG4" s="3">
        <v>2024</v>
      </c>
      <c r="AH4" s="3">
        <v>2025</v>
      </c>
      <c r="AI4" s="3">
        <v>2023</v>
      </c>
      <c r="AJ4" s="3">
        <v>2024</v>
      </c>
      <c r="AK4" s="3">
        <v>2025</v>
      </c>
      <c r="AL4" s="3">
        <v>2023</v>
      </c>
      <c r="AM4" s="3">
        <v>2024</v>
      </c>
      <c r="AN4" s="3">
        <v>2025</v>
      </c>
      <c r="AO4" s="3">
        <v>2023</v>
      </c>
      <c r="AP4" s="3">
        <v>2024</v>
      </c>
      <c r="AQ4" s="3">
        <v>2025</v>
      </c>
      <c r="AR4" s="3">
        <v>2023</v>
      </c>
      <c r="AS4" s="3">
        <v>2024</v>
      </c>
      <c r="AT4" s="3">
        <v>2025</v>
      </c>
      <c r="AU4" s="3">
        <v>2023</v>
      </c>
      <c r="AV4" s="3">
        <v>2024</v>
      </c>
      <c r="AW4" s="3">
        <v>2025</v>
      </c>
      <c r="AX4" s="3">
        <v>2023</v>
      </c>
      <c r="AY4" s="3">
        <v>2024</v>
      </c>
      <c r="AZ4" s="3">
        <v>2025</v>
      </c>
      <c r="BA4" s="3">
        <v>2023</v>
      </c>
      <c r="BB4" s="3">
        <v>2024</v>
      </c>
      <c r="BC4" s="3">
        <v>2025</v>
      </c>
    </row>
    <row r="5" spans="1:55" x14ac:dyDescent="0.25">
      <c r="A5" s="23" t="s">
        <v>65</v>
      </c>
      <c r="B5" s="1">
        <f>VLOOKUP($A5,'4 класс'!$A$5:$BH$40,18,0)</f>
        <v>69.775000000000006</v>
      </c>
      <c r="C5" s="1">
        <f>VLOOKUP($A5,'4 класс'!$A$5:$BH$40,35,0)</f>
        <v>68.878500000000003</v>
      </c>
      <c r="D5" s="1">
        <f>VLOOKUP($A5,'4 класс'!$A$5:$BH$40,48,0)</f>
        <v>73.126875000000013</v>
      </c>
      <c r="E5" s="18">
        <f>VLOOKUP($A5,'4 класс'!$A$5:$BH$40,51,0)</f>
        <v>36.995000000000005</v>
      </c>
      <c r="F5" s="18">
        <f>VLOOKUP($A5,'4 класс'!$A$5:$BH$40,60,0)</f>
        <v>43.373333333333335</v>
      </c>
      <c r="G5" s="18">
        <f>VLOOKUP($A5,'4 класс'!$A$5:$BH$40,60,0)</f>
        <v>43.373333333333335</v>
      </c>
      <c r="H5" s="20">
        <f>VLOOKUP(A5,'5 класс'!$A$5:$BB$40,12,0)</f>
        <v>59.931875000000005</v>
      </c>
      <c r="I5" s="20">
        <f>VLOOKUP(A5,'5 класс'!$A$5:$BB$40,23,0)</f>
        <v>61.178749999999994</v>
      </c>
      <c r="J5" s="20">
        <f>VLOOKUP(A5,'5 класс'!$A$5:$BB$40,40,0)</f>
        <v>62.885714285714293</v>
      </c>
      <c r="K5" s="18">
        <f>VLOOKUP(A5,'5 класс'!$A$5:$BB$40,45,0)</f>
        <v>51.7425</v>
      </c>
      <c r="L5" s="18">
        <f>VLOOKUP(A5,'5 класс'!$A$5:$BB$40,50,0)</f>
        <v>53.037500000000001</v>
      </c>
      <c r="M5" s="18">
        <f>VLOOKUP($A5,'5 класс'!$A$5:$BB$40,54,0)</f>
        <v>24.146666666666665</v>
      </c>
      <c r="N5" s="20">
        <f>VLOOKUP($A5,'6 класс'!$A$5:$BA$40,8,0)</f>
        <v>72.688333333333333</v>
      </c>
      <c r="O5" s="20">
        <f>VLOOKUP($A5,'6 класс'!$A$5:$BA$40,15,0)</f>
        <v>73.963333333333324</v>
      </c>
      <c r="P5" s="20">
        <f>VLOOKUP($A5,'6 класс'!$A$5:$BA$40,32,0)</f>
        <v>58.836428571428577</v>
      </c>
      <c r="Q5" s="18">
        <f>VLOOKUP($A5,'6 класс'!$A$5:$BA$40,39,0)</f>
        <v>52.883333333333326</v>
      </c>
      <c r="R5" s="18">
        <f>VLOOKUP($A5,'6 класс'!$A$5:$BA$40,46,0)</f>
        <v>53.824999999999989</v>
      </c>
      <c r="S5" s="18">
        <f>VLOOKUP($A5,'6 класс'!$A$5:$BA$40,50,0)</f>
        <v>35.066666666666663</v>
      </c>
      <c r="T5" s="20">
        <f>VLOOKUP(A5,'6 класс'!$A$5:$BA$40,51,0)</f>
        <v>11.45</v>
      </c>
      <c r="U5" s="20">
        <f>VLOOKUP(A5,'6 класс'!$A$5:$BA$40,52,0)</f>
        <v>11.6</v>
      </c>
      <c r="V5" s="34"/>
      <c r="W5" s="25">
        <f>VLOOKUP($A5,'7 класс'!$A$5:$BH$40,14,0)</f>
        <v>66.654166666666669</v>
      </c>
      <c r="X5" s="25">
        <f>VLOOKUP($A5,'7 класс'!$A$5:$BH$40,27,0)</f>
        <v>68.415833333333325</v>
      </c>
      <c r="Y5" s="25">
        <f>VLOOKUP($A5,'7 класс'!$A$5:$BH$40,46,0)</f>
        <v>58.453571428571422</v>
      </c>
      <c r="Z5" s="25">
        <f>VLOOKUP($A5,'7 класс'!$A$5:$BH$40,51,0)</f>
        <v>31.467500000000001</v>
      </c>
      <c r="AA5" s="25">
        <f>VLOOKUP($A5,'7 класс'!$A$5:$BH$40,56,0)</f>
        <v>31.707499999999996</v>
      </c>
      <c r="AB5" s="25">
        <f>VLOOKUP($A5,'7 класс'!$A$5:$BH$40,60,0)</f>
        <v>19.86</v>
      </c>
      <c r="AC5" s="25">
        <f>VLOOKUP($A5,'7 класс (П)'!$A$5:$BD$13,10,0)</f>
        <v>64.501249999999999</v>
      </c>
      <c r="AD5" s="25">
        <f>VLOOKUP($A5,'7 класс (П)'!$A$5:$BD$13,19,0)</f>
        <v>69.753749999999997</v>
      </c>
      <c r="AE5" s="25">
        <f>VLOOKUP($A5,'7 класс (П)'!$A$5:$BD$13,34,0)</f>
        <v>63.433749999999982</v>
      </c>
      <c r="AF5" s="25">
        <f>VLOOKUP($A5,'7 класс (П)'!$A$5:$BD$13,42,0)</f>
        <v>43.952857142857148</v>
      </c>
      <c r="AG5" s="25">
        <f>VLOOKUP($A5,'7 класс (П)'!$A$5:$BD$13,50,0)</f>
        <v>49.221428571428575</v>
      </c>
      <c r="AH5" s="25">
        <f>VLOOKUP($A5,'7 класс (П)'!$A$5:$BD$13,56,0)</f>
        <v>38.525999999999996</v>
      </c>
      <c r="AI5" s="33">
        <f>VLOOKUP($A5,'8 класс'!$A$5:$BP$40,14,0)</f>
        <v>62.0075</v>
      </c>
      <c r="AJ5" s="33">
        <f>VLOOKUP($A5,'8 класс'!$A$5:$BP$40,27,0)</f>
        <v>63.648333333333333</v>
      </c>
      <c r="AK5" s="33">
        <f>VLOOKUP($A5,'8 класс'!$A$5:$BP$40,43,0)</f>
        <v>62.792666666666669</v>
      </c>
      <c r="AL5" s="33">
        <f>VLOOKUP($A5,'8 класс'!$A$5:$BP$40,52,0)</f>
        <v>37.476666666666667</v>
      </c>
      <c r="AM5" s="33">
        <f>VLOOKUP($A5,'8 класс'!$A$5:$BP$40,61,0)</f>
        <v>37.839999999999996</v>
      </c>
      <c r="AN5" s="33">
        <f>VLOOKUP($A5,'8 класс'!$A$5:$BP$40,65,0)</f>
        <v>16.86</v>
      </c>
      <c r="AO5" s="33">
        <f>VLOOKUP($A5,'8 класс'!$A$5:$BP$40,66,0)</f>
        <v>7.87</v>
      </c>
      <c r="AP5" s="33">
        <f>VLOOKUP($A5,'8 класс'!$A$5:$BP$40,67,0)</f>
        <v>7.81</v>
      </c>
      <c r="AQ5" s="32"/>
      <c r="AR5" s="33">
        <f>VLOOKUP($A5,'8 класс (П)'!$A$5:$BE$13,10,0)</f>
        <v>79.083750000000009</v>
      </c>
      <c r="AS5" s="33">
        <f>VLOOKUP($A5,'8 класс (П)'!$A$5:$BE$13,19,0)</f>
        <v>79.792500000000004</v>
      </c>
      <c r="AT5" s="33">
        <f>VLOOKUP($A5,'8 класс (П)'!$A$5:$BE$13,32,0)</f>
        <v>68.098333333333343</v>
      </c>
      <c r="AU5" s="33">
        <f>VLOOKUP($A5,'8 класс (П)'!$A$5:$BE$13,42,0)</f>
        <v>38.951111111111111</v>
      </c>
      <c r="AV5" s="33">
        <f>VLOOKUP($A5,'8 класс (П)'!$A$5:$BE$13,52,0)</f>
        <v>41.833333333333336</v>
      </c>
      <c r="AW5" s="33">
        <f>VLOOKUP($A5,'8 класс (П)'!$A$5:$BE$13,57,0)</f>
        <v>45.38</v>
      </c>
      <c r="AX5" s="38"/>
      <c r="AY5" s="38"/>
      <c r="AZ5" s="33">
        <f>VLOOKUP($A5,'10 класс'!$A$5:$W$40,20,0)</f>
        <v>61.036249999999988</v>
      </c>
      <c r="BA5" s="38"/>
      <c r="BB5" s="38"/>
      <c r="BC5" s="33">
        <f>VLOOKUP($A5,'10 класс'!$A$5:$W$40,23,0)</f>
        <v>32.92</v>
      </c>
    </row>
    <row r="6" spans="1:55" s="2" customFormat="1" x14ac:dyDescent="0.25">
      <c r="A6" s="55" t="s">
        <v>4</v>
      </c>
      <c r="B6" s="56">
        <f>VLOOKUP($A6,'4 класс'!$A$5:$BH$40,18,0)</f>
        <v>68.221999999999994</v>
      </c>
      <c r="C6" s="56">
        <f>VLOOKUP($A6,'4 класс'!$A$5:$BH$40,35,0)</f>
        <v>66.719499999999982</v>
      </c>
      <c r="D6" s="56">
        <f>VLOOKUP($A6,'4 класс'!$A$5:$BH$40,48,0)</f>
        <v>70.115624999999994</v>
      </c>
      <c r="E6" s="56">
        <f>VLOOKUP($A6,'4 класс'!$A$5:$BH$40,51,0)</f>
        <v>35.849999999999994</v>
      </c>
      <c r="F6" s="56">
        <f>VLOOKUP($A6,'4 класс'!$A$5:$BH$40,54,0)</f>
        <v>36.28</v>
      </c>
      <c r="G6" s="56">
        <f>VLOOKUP($A6,'4 класс'!$A$5:$BH$40,60,0)</f>
        <v>41.341666666666661</v>
      </c>
      <c r="H6" s="56">
        <f>VLOOKUP(A6,'5 класс'!$A$5:$BB$40,12,0)</f>
        <v>57.620624999999997</v>
      </c>
      <c r="I6" s="56">
        <f>VLOOKUP(A6,'5 класс'!$A$5:$BB$40,23,0)</f>
        <v>58.117500000000007</v>
      </c>
      <c r="J6" s="56">
        <f>VLOOKUP(A6,'5 класс'!$A$5:$BB$40,40,0)</f>
        <v>60.690357142857138</v>
      </c>
      <c r="K6" s="56">
        <f>VLOOKUP(A6,'5 класс'!$A$5:$BB$40,45,0)</f>
        <v>49.292500000000004</v>
      </c>
      <c r="L6" s="56">
        <f>VLOOKUP(A6,'5 класс'!$A$5:$BB$40,50,0)</f>
        <v>50.787500000000001</v>
      </c>
      <c r="M6" s="56">
        <f>VLOOKUP($A6,'5 класс'!$A$5:$BB$40,54,0)</f>
        <v>21.7</v>
      </c>
      <c r="N6" s="56">
        <f>VLOOKUP(A6,'6 класс'!$A$5:$BA$40,8,0)</f>
        <v>71.376666666666665</v>
      </c>
      <c r="O6" s="56">
        <f>VLOOKUP($A6,'6 класс'!$A$5:$BA$40,15,0)</f>
        <v>71.780000000000015</v>
      </c>
      <c r="P6" s="56">
        <f>VLOOKUP($A6,'6 класс'!$A$5:$BA$40,32,0)</f>
        <v>57.197142857142865</v>
      </c>
      <c r="Q6" s="56">
        <f>VLOOKUP($A6,'6 класс'!$A$5:$BA$40,39,0)</f>
        <v>50.863333333333337</v>
      </c>
      <c r="R6" s="56">
        <f>VLOOKUP($A6,'6 класс'!$A$5:$BA$40,46,0)</f>
        <v>51.346666666666671</v>
      </c>
      <c r="S6" s="56">
        <f>VLOOKUP($A6,'6 класс'!$A$5:$BA$40,50,0)</f>
        <v>34.503333333333337</v>
      </c>
      <c r="T6" s="56">
        <f>VLOOKUP(A6,'6 класс'!$A$5:$BA$40,51,0)</f>
        <v>13</v>
      </c>
      <c r="U6" s="56">
        <f>VLOOKUP(A6,'6 класс'!$A$5:$BA$40,52,0)</f>
        <v>11.96</v>
      </c>
      <c r="V6" s="56"/>
      <c r="W6" s="56">
        <f>VLOOKUP(A6,'7 класс'!$A$5:$BH$40,14,0)</f>
        <v>65.360833333333346</v>
      </c>
      <c r="X6" s="56">
        <f>VLOOKUP($A6,'7 класс'!$A$5:$BH$40,27,0)</f>
        <v>65.927500000000009</v>
      </c>
      <c r="Y6" s="56">
        <f>VLOOKUP($A6,'7 класс'!$A$5:$BH$40,46,0)</f>
        <v>56.802500000000002</v>
      </c>
      <c r="Z6" s="56">
        <f>VLOOKUP($A6,'7 класс'!$A$5:$BH$40,51,0)</f>
        <v>31.8825</v>
      </c>
      <c r="AA6" s="56">
        <f>VLOOKUP($A6,'7 класс'!$A$5:$BH$40,56,0)</f>
        <v>32.422499999999999</v>
      </c>
      <c r="AB6" s="56">
        <f>VLOOKUP($A6,'7 класс'!$A$5:$BH$40,60,0)</f>
        <v>19.543333333333333</v>
      </c>
      <c r="AC6" s="56">
        <f>VLOOKUP($A6,'7 класс (П)'!$A$5:$BD$13,10,0)</f>
        <v>57.213750000000005</v>
      </c>
      <c r="AD6" s="56">
        <f>VLOOKUP($A6,'7 класс (П)'!$A$5:$BD$13,19,0)</f>
        <v>62.76124999999999</v>
      </c>
      <c r="AE6" s="56">
        <f>VLOOKUP($A6,'7 класс (П)'!$A$5:$BD$13,34,0)</f>
        <v>67.833749999999995</v>
      </c>
      <c r="AF6" s="56">
        <f>VLOOKUP($A6,'7 класс (П)'!$A$5:$BD$13,42,0)</f>
        <v>34.175714285714278</v>
      </c>
      <c r="AG6" s="56">
        <f>VLOOKUP($A6,'7 класс (П)'!$A$5:$BD$13,50,0)</f>
        <v>42.00714285714286</v>
      </c>
      <c r="AH6" s="56">
        <f>VLOOKUP($A6,'7 класс (П)'!$A$5:$BD$13,56,0)</f>
        <v>42.658000000000001</v>
      </c>
      <c r="AI6" s="56">
        <f>VLOOKUP($A6,'8 класс'!$A$5:$BP$40,14,0)</f>
        <v>59.441666666666684</v>
      </c>
      <c r="AJ6" s="56">
        <f>VLOOKUP($A6,'8 класс'!$A$5:$BP$40,27,0)</f>
        <v>61.587499999999999</v>
      </c>
      <c r="AK6" s="56">
        <f>VLOOKUP($A6,'8 класс'!$A$5:$BP$40,43,0)</f>
        <v>61.57866666666667</v>
      </c>
      <c r="AL6" s="56">
        <f>VLOOKUP($A6,'8 класс'!$A$5:$BP$40,52,0)</f>
        <v>36.447499999999998</v>
      </c>
      <c r="AM6" s="56">
        <f>VLOOKUP($A6,'8 класс'!$A$5:$BP$40,61,0)</f>
        <v>36.145833333333336</v>
      </c>
      <c r="AN6" s="56">
        <f>VLOOKUP($A6,'8 класс'!$A$5:$BP$40,65,0)</f>
        <v>16.98</v>
      </c>
      <c r="AO6" s="56">
        <f>VLOOKUP($A6,'8 класс'!$A$5:$BP$40,66,0)</f>
        <v>8.49</v>
      </c>
      <c r="AP6" s="56">
        <f>VLOOKUP($A6,'8 класс'!$A$5:$BP$40,67,0)</f>
        <v>7.06</v>
      </c>
      <c r="AQ6" s="56"/>
      <c r="AR6" s="56">
        <f>VLOOKUP($A6,'8 класс (П)'!$A$5:$BE$13,10,0)</f>
        <v>79.892499999999998</v>
      </c>
      <c r="AS6" s="56">
        <f>VLOOKUP($A6,'8 класс (П)'!$A$5:$BE$13,19,0)</f>
        <v>77.967500000000001</v>
      </c>
      <c r="AT6" s="56">
        <f>VLOOKUP($A6,'8 класс (П)'!$A$5:$BE$13,32,0)</f>
        <v>60.947499999999991</v>
      </c>
      <c r="AU6" s="56">
        <f>VLOOKUP($A6,'8 класс (П)'!$A$5:$BE$13,42,0)</f>
        <v>32.769999999999996</v>
      </c>
      <c r="AV6" s="56">
        <f>VLOOKUP($A6,'8 класс (П)'!$A$5:$BE$13,52,0)</f>
        <v>35.216666666666669</v>
      </c>
      <c r="AW6" s="56">
        <f>VLOOKUP($A6,'8 класс (П)'!$A$5:$BE$13,57,0)</f>
        <v>48.16</v>
      </c>
      <c r="AX6" s="56"/>
      <c r="AY6" s="56"/>
      <c r="AZ6" s="56">
        <f>VLOOKUP($A6,'10 класс'!$A$5:$W$40,20,0)</f>
        <v>58.277499999999996</v>
      </c>
      <c r="BA6" s="56"/>
      <c r="BB6" s="56"/>
      <c r="BC6" s="56">
        <f>VLOOKUP($A6,'10 класс'!$A$5:$W$40,23,0)</f>
        <v>31.96</v>
      </c>
    </row>
    <row r="7" spans="1:55" x14ac:dyDescent="0.25">
      <c r="A7" s="24" t="s">
        <v>5</v>
      </c>
      <c r="B7" s="1">
        <f>VLOOKUP($A7,'4 класс'!$A$5:$BH$40,18,0)</f>
        <v>63.970499999999994</v>
      </c>
      <c r="C7" s="1">
        <f>VLOOKUP($A7,'4 класс'!$A$5:$BH$40,35,0)</f>
        <v>62.814000000000007</v>
      </c>
      <c r="D7" s="1">
        <f>VLOOKUP($A7,'4 класс'!$A$5:$BH$40,48,0)</f>
        <v>76.976874999999993</v>
      </c>
      <c r="E7" s="18">
        <f>VLOOKUP($A7,'4 класс'!$A$5:$BH$40,51,0)</f>
        <v>38.234999999999999</v>
      </c>
      <c r="F7" s="18">
        <f>VLOOKUP($A7,'4 класс'!$A$5:$BH$40,54,0)</f>
        <v>41.929999999999993</v>
      </c>
      <c r="G7" s="18">
        <f>VLOOKUP($A7,'4 класс'!$A$5:$BH$40,60,0)</f>
        <v>42.52</v>
      </c>
      <c r="H7" s="20">
        <f>VLOOKUP(A7,'5 класс'!$A$5:$BB$40,12,0)</f>
        <v>61.011249999999997</v>
      </c>
      <c r="I7" s="20">
        <f>VLOOKUP(A7,'5 класс'!$A$5:$BB$40,23,0)</f>
        <v>53.244374999999998</v>
      </c>
      <c r="J7" s="20">
        <f>VLOOKUP(A7,'5 класс'!$A$5:$BB$40,40,0)</f>
        <v>60.642142857142851</v>
      </c>
      <c r="K7" s="18">
        <f>VLOOKUP(A7,'5 класс'!$A$5:$BB$40,45,0)</f>
        <v>56.665000000000006</v>
      </c>
      <c r="L7" s="18">
        <f>VLOOKUP(A7,'5 класс'!$A$5:$BB$40,50,0)</f>
        <v>45.914999999999999</v>
      </c>
      <c r="M7" s="18">
        <f>VLOOKUP($A7,'5 класс'!$A$5:$BB$40,54,0)</f>
        <v>14.603333333333333</v>
      </c>
      <c r="N7" s="20">
        <f>VLOOKUP(A7,'6 класс'!$A$5:$BA$40,8,0)</f>
        <v>70.236666666666665</v>
      </c>
      <c r="O7" s="20">
        <f>VLOOKUP($A7,'6 класс'!$A$5:$BA$40,15,0)</f>
        <v>67.838333333333338</v>
      </c>
      <c r="P7" s="20">
        <f>VLOOKUP($A7,'6 класс'!$A$5:$BA$40,32,0)</f>
        <v>49.638928571428558</v>
      </c>
      <c r="Q7" s="18">
        <f>VLOOKUP($A7,'6 класс'!$A$5:$BA$40,39,0)</f>
        <v>53.669999999999995</v>
      </c>
      <c r="R7" s="18">
        <f>VLOOKUP($A7,'6 класс'!$A$5:$BA$40,46,0)</f>
        <v>46.786666666666669</v>
      </c>
      <c r="S7" s="18">
        <f>VLOOKUP($A7,'6 класс'!$A$5:$BA$40,50,0)</f>
        <v>33.520000000000003</v>
      </c>
      <c r="T7" s="20">
        <f>VLOOKUP(A7,'6 класс'!$A$5:$BA$40,51,0)</f>
        <v>5.95</v>
      </c>
      <c r="U7" s="20">
        <f>VLOOKUP(A7,'6 класс'!$A$5:$BA$40,52,0)</f>
        <v>10.09</v>
      </c>
      <c r="V7" s="34"/>
      <c r="W7" s="25">
        <f>VLOOKUP(A7,'7 класс'!$A$5:$BH$40,14,0)</f>
        <v>61.932499999999997</v>
      </c>
      <c r="X7" s="25">
        <f>VLOOKUP($A7,'7 класс'!$A$5:$BH$40,27,0)</f>
        <v>67.3</v>
      </c>
      <c r="Y7" s="25">
        <f>VLOOKUP($A7,'7 класс'!$A$5:$BH$40,46,0)</f>
        <v>51.178928571428571</v>
      </c>
      <c r="Z7" s="25">
        <f>VLOOKUP($A7,'7 класс'!$A$5:$BH$40,51,0)</f>
        <v>32.952500000000001</v>
      </c>
      <c r="AA7" s="25">
        <f>VLOOKUP($A7,'7 класс'!$A$5:$BH$40,56,0)</f>
        <v>27.375000000000004</v>
      </c>
      <c r="AB7" s="25">
        <f>VLOOKUP($A7,'7 класс'!$A$5:$BH$40,60,0)</f>
        <v>14.723333333333331</v>
      </c>
      <c r="AC7" s="35"/>
      <c r="AD7" s="35"/>
      <c r="AE7" s="35"/>
      <c r="AF7" s="35"/>
      <c r="AG7" s="35"/>
      <c r="AH7" s="35"/>
      <c r="AI7" s="33">
        <f>VLOOKUP($A7,'8 класс'!$A$5:$BP$40,14,0)</f>
        <v>67.091666666666654</v>
      </c>
      <c r="AJ7" s="33">
        <f>VLOOKUP($A7,'8 класс'!$A$5:$BP$40,27,0)</f>
        <v>57.567500000000003</v>
      </c>
      <c r="AK7" s="33">
        <f>VLOOKUP($A7,'8 класс'!$A$5:$BP$40,43,0)</f>
        <v>60.041333333333341</v>
      </c>
      <c r="AL7" s="33">
        <f>VLOOKUP($A7,'8 класс'!$A$5:$BP$40,52,0)</f>
        <v>36.055</v>
      </c>
      <c r="AM7" s="33">
        <f>VLOOKUP($A7,'8 класс'!$A$5:$BP$40,61,0)</f>
        <v>30.357500000000002</v>
      </c>
      <c r="AN7" s="33">
        <f>VLOOKUP($A7,'8 класс'!$A$5:$BP$40,65,0)</f>
        <v>10.776666666666666</v>
      </c>
      <c r="AO7" s="33">
        <f>VLOOKUP($A7,'8 класс'!$A$5:$BP$40,66,0)</f>
        <v>5.0999999999999996</v>
      </c>
      <c r="AP7" s="33">
        <f>VLOOKUP($A7,'8 класс'!$A$5:$BP$40,67,0)</f>
        <v>3.57</v>
      </c>
      <c r="AQ7" s="36"/>
      <c r="AR7" s="37"/>
      <c r="AS7" s="37"/>
      <c r="AT7" s="37"/>
      <c r="AU7" s="37"/>
      <c r="AV7" s="37"/>
      <c r="AW7" s="37"/>
      <c r="AX7" s="37"/>
      <c r="AY7" s="37"/>
      <c r="AZ7" s="33">
        <f>VLOOKUP($A7,'10 класс'!$A$5:$W$40,20,0)</f>
        <v>44.932500000000005</v>
      </c>
      <c r="BA7" s="37"/>
      <c r="BB7" s="37"/>
      <c r="BC7" s="33">
        <f>VLOOKUP($A7,'10 класс'!$A$5:$W$40,23,0)</f>
        <v>8.11</v>
      </c>
    </row>
    <row r="8" spans="1:55" x14ac:dyDescent="0.25">
      <c r="A8" s="24" t="s">
        <v>6</v>
      </c>
      <c r="B8" s="1">
        <f>VLOOKUP($A8,'4 класс'!$A$5:$BH$40,18,0)</f>
        <v>70.25800000000001</v>
      </c>
      <c r="C8" s="1">
        <f>VLOOKUP($A8,'4 класс'!$A$5:$BH$40,35,0)</f>
        <v>68.9315</v>
      </c>
      <c r="D8" s="1">
        <f>VLOOKUP($A8,'4 класс'!$A$5:$BH$40,48,0)</f>
        <v>71.681249999999991</v>
      </c>
      <c r="E8" s="18">
        <f>VLOOKUP($A8,'4 класс'!$A$5:$BH$40,51,0)</f>
        <v>40.410000000000004</v>
      </c>
      <c r="F8" s="18">
        <f>VLOOKUP($A8,'4 класс'!$A$5:$BH$40,54,0)</f>
        <v>40.68</v>
      </c>
      <c r="G8" s="18">
        <f>VLOOKUP($A8,'4 класс'!$A$5:$BH$40,60,0)</f>
        <v>42.78</v>
      </c>
      <c r="H8" s="20">
        <f>VLOOKUP(A8,'5 класс'!$A$5:$BB$40,12,0)</f>
        <v>57.643124999999998</v>
      </c>
      <c r="I8" s="20">
        <f>VLOOKUP(A8,'5 класс'!$A$5:$BB$40,23,0)</f>
        <v>57.544374999999995</v>
      </c>
      <c r="J8" s="20">
        <f>VLOOKUP(A8,'5 класс'!$A$5:$BB$40,40,0)</f>
        <v>60.425714285714285</v>
      </c>
      <c r="K8" s="18">
        <f>VLOOKUP(A8,'5 класс'!$A$5:$BB$40,45,0)</f>
        <v>50.362500000000004</v>
      </c>
      <c r="L8" s="18">
        <f>VLOOKUP(A8,'5 класс'!$A$5:$BB$40,50,0)</f>
        <v>52.525000000000006</v>
      </c>
      <c r="M8" s="18">
        <f>VLOOKUP($A8,'5 класс'!$A$5:$BB$40,54,0)</f>
        <v>23.576666666666668</v>
      </c>
      <c r="N8" s="20">
        <f>VLOOKUP(A8,'6 класс'!$A$5:$BA$40,8,0)</f>
        <v>69.653333333333322</v>
      </c>
      <c r="O8" s="20">
        <f>VLOOKUP($A8,'6 класс'!$A$5:$BA$40,15,0)</f>
        <v>70.021666666666661</v>
      </c>
      <c r="P8" s="20">
        <f>VLOOKUP($A8,'6 класс'!$A$5:$BA$40,32,0)</f>
        <v>57.148214285714282</v>
      </c>
      <c r="Q8" s="18">
        <f>VLOOKUP($A8,'6 класс'!$A$5:$BA$40,39,0)</f>
        <v>51.128333333333337</v>
      </c>
      <c r="R8" s="18">
        <f>VLOOKUP($A8,'6 класс'!$A$5:$BA$40,46,0)</f>
        <v>51.305</v>
      </c>
      <c r="S8" s="18">
        <f>VLOOKUP($A8,'6 класс'!$A$5:$BA$40,50,0)</f>
        <v>36.143333333333338</v>
      </c>
      <c r="T8" s="20">
        <f>VLOOKUP(A8,'6 класс'!$A$5:$BA$40,51,0)</f>
        <v>16.260000000000002</v>
      </c>
      <c r="U8" s="20">
        <f>VLOOKUP(A8,'6 класс'!$A$5:$BA$40,52,0)</f>
        <v>13.75</v>
      </c>
      <c r="V8" s="34"/>
      <c r="W8" s="25">
        <f>VLOOKUP(A8,'7 класс'!$A$5:$BH$40,14,0)</f>
        <v>65.87833333333333</v>
      </c>
      <c r="X8" s="25">
        <f>VLOOKUP($A8,'7 класс'!$A$5:$BH$40,27,0)</f>
        <v>65.240833333333327</v>
      </c>
      <c r="Y8" s="25">
        <f>VLOOKUP($A8,'7 класс'!$A$5:$BH$40,46,0)</f>
        <v>57.50285714285716</v>
      </c>
      <c r="Z8" s="25">
        <f>VLOOKUP($A8,'7 класс'!$A$5:$BH$40,51,0)</f>
        <v>35.637500000000003</v>
      </c>
      <c r="AA8" s="25">
        <f>VLOOKUP($A8,'7 класс'!$A$5:$BH$40,56,0)</f>
        <v>35.049999999999997</v>
      </c>
      <c r="AB8" s="25">
        <f>VLOOKUP($A8,'7 класс'!$A$5:$BH$40,60,0)</f>
        <v>20.293333333333333</v>
      </c>
      <c r="AC8" s="35"/>
      <c r="AD8" s="35"/>
      <c r="AE8" s="25">
        <f>VLOOKUP($A8,'7 класс (П)'!$A$5:$BD$13,34,0)</f>
        <v>73.707916666666662</v>
      </c>
      <c r="AF8" s="35"/>
      <c r="AG8" s="35"/>
      <c r="AH8" s="25">
        <f>VLOOKUP($A8,'7 класс (П)'!$A$5:$BD$13,56,0)</f>
        <v>36.552</v>
      </c>
      <c r="AI8" s="33">
        <f>VLOOKUP($A8,'8 класс'!$A$5:$BP$40,14,0)</f>
        <v>58.736666666666657</v>
      </c>
      <c r="AJ8" s="33">
        <f>VLOOKUP($A8,'8 класс'!$A$5:$BP$40,27,0)</f>
        <v>61.788333333333327</v>
      </c>
      <c r="AK8" s="33">
        <f>VLOOKUP($A8,'8 класс'!$A$5:$BP$40,43,0)</f>
        <v>61.028666666666673</v>
      </c>
      <c r="AL8" s="33">
        <f>VLOOKUP($A8,'8 класс'!$A$5:$BP$40,52,0)</f>
        <v>37.410000000000004</v>
      </c>
      <c r="AM8" s="33">
        <f>VLOOKUP($A8,'8 класс'!$A$5:$BP$40,61,0)</f>
        <v>39.9</v>
      </c>
      <c r="AN8" s="33">
        <f>VLOOKUP($A8,'8 класс'!$A$5:$BP$40,65,0)</f>
        <v>17.546666666666667</v>
      </c>
      <c r="AO8" s="33">
        <f>VLOOKUP($A8,'8 класс'!$A$5:$BP$40,66,0)</f>
        <v>10.61</v>
      </c>
      <c r="AP8" s="33">
        <f>VLOOKUP($A8,'8 класс'!$A$5:$BP$40,67,0)</f>
        <v>9.34</v>
      </c>
      <c r="AQ8" s="36"/>
      <c r="AR8" s="37"/>
      <c r="AS8" s="37"/>
      <c r="AT8" s="33">
        <f>VLOOKUP($A8,'8 класс (П)'!$A$5:$BE$13,32,0)</f>
        <v>67.94916666666667</v>
      </c>
      <c r="AU8" s="37"/>
      <c r="AV8" s="37"/>
      <c r="AW8" s="33">
        <f>VLOOKUP($A8,'8 класс (П)'!$A$5:$BE$13,57,0)</f>
        <v>39.424999999999997</v>
      </c>
      <c r="AX8" s="37"/>
      <c r="AY8" s="37"/>
      <c r="AZ8" s="33">
        <f>VLOOKUP($A8,'10 класс'!$A$5:$W$40,20,0)</f>
        <v>57.148124999999993</v>
      </c>
      <c r="BA8" s="37"/>
      <c r="BB8" s="37"/>
      <c r="BC8" s="33">
        <f>VLOOKUP($A8,'10 класс'!$A$5:$W$40,23,0)</f>
        <v>30.88</v>
      </c>
    </row>
    <row r="9" spans="1:55" x14ac:dyDescent="0.25">
      <c r="A9" s="24" t="s">
        <v>7</v>
      </c>
      <c r="B9" s="1">
        <f>VLOOKUP($A9,'4 класс'!$A$5:$BH$40,18,0)</f>
        <v>66.529499999999999</v>
      </c>
      <c r="C9" s="1">
        <f>VLOOKUP($A9,'4 класс'!$A$5:$BH$40,35,0)</f>
        <v>65.127499999999998</v>
      </c>
      <c r="D9" s="1">
        <f>VLOOKUP($A9,'4 класс'!$A$5:$BH$40,48,0)</f>
        <v>69.414375000000007</v>
      </c>
      <c r="E9" s="18">
        <f>VLOOKUP($A9,'4 класс'!$A$5:$BH$40,51,0)</f>
        <v>32.43</v>
      </c>
      <c r="F9" s="18">
        <f>VLOOKUP($A9,'4 класс'!$A$5:$BH$40,54,0)</f>
        <v>33.120000000000005</v>
      </c>
      <c r="G9" s="18">
        <f>VLOOKUP($A9,'4 класс'!$A$5:$BH$40,60,0)</f>
        <v>45.788333333333334</v>
      </c>
      <c r="H9" s="20">
        <f>VLOOKUP(A9,'5 класс'!$A$5:$BB$40,12,0)</f>
        <v>57.640624999999993</v>
      </c>
      <c r="I9" s="20">
        <f>VLOOKUP(A9,'5 класс'!$A$5:$BB$40,23,0)</f>
        <v>56.553124999999994</v>
      </c>
      <c r="J9" s="20">
        <f>VLOOKUP(A9,'5 класс'!$A$5:$BB$40,40,0)</f>
        <v>59.416071428571414</v>
      </c>
      <c r="K9" s="18">
        <f>VLOOKUP(A9,'5 класс'!$A$5:$BB$40,45,0)</f>
        <v>44.922499999999999</v>
      </c>
      <c r="L9" s="18">
        <f>VLOOKUP(A9,'5 класс'!$A$5:$BB$40,50,0)</f>
        <v>46.067499999999995</v>
      </c>
      <c r="M9" s="18">
        <f>VLOOKUP($A9,'5 класс'!$A$5:$BB$40,54,0)</f>
        <v>22.423333333333332</v>
      </c>
      <c r="N9" s="20">
        <f>VLOOKUP(A9,'6 класс'!$A$5:$BA$40,8,0)</f>
        <v>74.893333333333331</v>
      </c>
      <c r="O9" s="20">
        <f>VLOOKUP($A9,'6 класс'!$A$5:$BA$40,15,0)</f>
        <v>74.051666666666677</v>
      </c>
      <c r="P9" s="20">
        <f>VLOOKUP($A9,'6 класс'!$A$5:$BA$40,32,0)</f>
        <v>54.511785714285715</v>
      </c>
      <c r="Q9" s="18">
        <f>VLOOKUP($A9,'6 класс'!$A$5:$BA$40,39,0)</f>
        <v>53.236666666666672</v>
      </c>
      <c r="R9" s="18">
        <f>VLOOKUP($A9,'6 класс'!$A$5:$BA$40,46,0)</f>
        <v>52.875</v>
      </c>
      <c r="S9" s="18">
        <f>VLOOKUP($A9,'6 класс'!$A$5:$BA$40,50,0)</f>
        <v>31.94</v>
      </c>
      <c r="T9" s="20">
        <f>VLOOKUP(A9,'6 класс'!$A$5:$BA$40,51,0)</f>
        <v>14.31</v>
      </c>
      <c r="U9" s="20">
        <f>VLOOKUP(A9,'6 класс'!$A$5:$BA$40,52,0)</f>
        <v>14.36</v>
      </c>
      <c r="V9" s="34"/>
      <c r="W9" s="25">
        <f>VLOOKUP(A9,'7 класс'!$A$5:$BH$40,14,0)</f>
        <v>66.484999999999999</v>
      </c>
      <c r="X9" s="25">
        <f>VLOOKUP($A9,'7 класс'!$A$5:$BH$40,27,0)</f>
        <v>67.712500000000006</v>
      </c>
      <c r="Y9" s="25">
        <f>VLOOKUP($A9,'7 класс'!$A$5:$BH$40,46,0)</f>
        <v>58.041785714285709</v>
      </c>
      <c r="Z9" s="25">
        <f>VLOOKUP($A9,'7 класс'!$A$5:$BH$40,51,0)</f>
        <v>30.297499999999999</v>
      </c>
      <c r="AA9" s="25">
        <f>VLOOKUP($A9,'7 класс'!$A$5:$BH$40,56,0)</f>
        <v>30.462499999999999</v>
      </c>
      <c r="AB9" s="25">
        <f>VLOOKUP($A9,'7 класс'!$A$5:$BH$40,60,0)</f>
        <v>22.649999999999995</v>
      </c>
      <c r="AC9" s="35"/>
      <c r="AD9" s="35"/>
      <c r="AE9" s="35"/>
      <c r="AF9" s="35"/>
      <c r="AG9" s="35"/>
      <c r="AH9" s="35"/>
      <c r="AI9" s="33">
        <f>VLOOKUP($A9,'8 класс'!$A$5:$BP$40,14,0)</f>
        <v>60.620000000000005</v>
      </c>
      <c r="AJ9" s="33">
        <f>VLOOKUP($A9,'8 класс'!$A$5:$BP$40,27,0)</f>
        <v>64.848333333333329</v>
      </c>
      <c r="AK9" s="33">
        <f>VLOOKUP($A9,'8 класс'!$A$5:$BP$40,43,0)</f>
        <v>62.741333333333344</v>
      </c>
      <c r="AL9" s="33">
        <f>VLOOKUP($A9,'8 класс'!$A$5:$BP$40,52,0)</f>
        <v>36.26583333333334</v>
      </c>
      <c r="AM9" s="33">
        <f>VLOOKUP($A9,'8 класс'!$A$5:$BP$40,61,0)</f>
        <v>33.680833333333332</v>
      </c>
      <c r="AN9" s="33">
        <f>VLOOKUP($A9,'8 класс'!$A$5:$BP$40,65,0)</f>
        <v>17.71</v>
      </c>
      <c r="AO9" s="33">
        <f>VLOOKUP($A9,'8 класс'!$A$5:$BP$40,66,0)</f>
        <v>10.119999999999999</v>
      </c>
      <c r="AP9" s="33">
        <f>VLOOKUP($A9,'8 класс'!$A$5:$BP$40,67,0)</f>
        <v>8.0299999999999994</v>
      </c>
      <c r="AQ9" s="36"/>
      <c r="AR9" s="37"/>
      <c r="AS9" s="37"/>
      <c r="AT9" s="37"/>
      <c r="AU9" s="37"/>
      <c r="AV9" s="37"/>
      <c r="AW9" s="37"/>
      <c r="AX9" s="37"/>
      <c r="AY9" s="37"/>
      <c r="AZ9" s="33">
        <f>VLOOKUP($A9,'10 класс'!$A$5:$W$40,20,0)</f>
        <v>57.776249999999997</v>
      </c>
      <c r="BA9" s="37"/>
      <c r="BB9" s="37"/>
      <c r="BC9" s="33">
        <f>VLOOKUP($A9,'10 класс'!$A$5:$W$40,23,0)</f>
        <v>31.7</v>
      </c>
    </row>
    <row r="10" spans="1:55" x14ac:dyDescent="0.25">
      <c r="A10" s="24" t="s">
        <v>8</v>
      </c>
      <c r="B10" s="1">
        <f>VLOOKUP($A10,'4 класс'!$A$5:$BH$40,18,0)</f>
        <v>66.594999999999999</v>
      </c>
      <c r="C10" s="1">
        <f>VLOOKUP($A10,'4 класс'!$A$5:$BH$40,35,0)</f>
        <v>64.518000000000001</v>
      </c>
      <c r="D10" s="1">
        <f>VLOOKUP($A10,'4 класс'!$A$5:$BH$40,48,0)</f>
        <v>69.853749999999991</v>
      </c>
      <c r="E10" s="18">
        <f>VLOOKUP($A10,'4 класс'!$A$5:$BH$40,51,0)</f>
        <v>38.255000000000003</v>
      </c>
      <c r="F10" s="18">
        <f>VLOOKUP($A10,'4 класс'!$A$5:$BH$40,54,0)</f>
        <v>36.549999999999997</v>
      </c>
      <c r="G10" s="18">
        <f>VLOOKUP($A10,'4 класс'!$A$5:$BH$40,60,0)</f>
        <v>44.266666666666673</v>
      </c>
      <c r="H10" s="20">
        <f>VLOOKUP(A10,'5 класс'!$A$5:$BB$40,12,0)</f>
        <v>62.548124999999992</v>
      </c>
      <c r="I10" s="20">
        <f>VLOOKUP(A10,'5 класс'!$A$5:$BB$40,23,0)</f>
        <v>53.379374999999996</v>
      </c>
      <c r="J10" s="20">
        <f>VLOOKUP(A10,'5 класс'!$A$5:$BB$40,40,0)</f>
        <v>61.914999999999985</v>
      </c>
      <c r="K10" s="18">
        <f>VLOOKUP(A10,'5 класс'!$A$5:$BB$40,45,0)</f>
        <v>48.972499999999997</v>
      </c>
      <c r="L10" s="18">
        <f>VLOOKUP(A10,'5 класс'!$A$5:$BB$40,50,0)</f>
        <v>46.135000000000005</v>
      </c>
      <c r="M10" s="18">
        <f>VLOOKUP($A10,'5 класс'!$A$5:$BB$40,54,0)</f>
        <v>21.533333333333331</v>
      </c>
      <c r="N10" s="20">
        <f>VLOOKUP(A10,'6 класс'!$A$5:$BA$40,8,0)</f>
        <v>71.513333333333335</v>
      </c>
      <c r="O10" s="20">
        <f>VLOOKUP($A10,'6 класс'!$A$5:$BA$40,15,0)</f>
        <v>75.291666666666657</v>
      </c>
      <c r="P10" s="20">
        <f>VLOOKUP($A10,'6 класс'!$A$5:$BA$40,32,0)</f>
        <v>58.878571428571433</v>
      </c>
      <c r="Q10" s="18">
        <f>VLOOKUP($A10,'6 класс'!$A$5:$BA$40,39,0)</f>
        <v>52.348333333333322</v>
      </c>
      <c r="R10" s="18">
        <f>VLOOKUP($A10,'6 класс'!$A$5:$BA$40,46,0)</f>
        <v>55.391666666666673</v>
      </c>
      <c r="S10" s="18">
        <f>VLOOKUP($A10,'6 класс'!$A$5:$BA$40,50,0)</f>
        <v>34.593333333333334</v>
      </c>
      <c r="T10" s="20">
        <f>VLOOKUP(A10,'6 класс'!$A$5:$BA$40,51,0)</f>
        <v>8.3699999999999992</v>
      </c>
      <c r="U10" s="20">
        <f>VLOOKUP(A10,'6 класс'!$A$5:$BA$40,52,0)</f>
        <v>16.47</v>
      </c>
      <c r="V10" s="34"/>
      <c r="W10" s="25">
        <f>VLOOKUP(A10,'7 класс'!$A$5:$BH$40,14,0)</f>
        <v>64.668333333333337</v>
      </c>
      <c r="X10" s="25">
        <f>VLOOKUP($A10,'7 класс'!$A$5:$BH$40,27,0)</f>
        <v>66.775833333333324</v>
      </c>
      <c r="Y10" s="25">
        <f>VLOOKUP($A10,'7 класс'!$A$5:$BH$40,46,0)</f>
        <v>56.48321428571429</v>
      </c>
      <c r="Z10" s="25">
        <f>VLOOKUP($A10,'7 класс'!$A$5:$BH$40,51,0)</f>
        <v>32.590000000000003</v>
      </c>
      <c r="AA10" s="25">
        <f>VLOOKUP($A10,'7 класс'!$A$5:$BH$40,56,0)</f>
        <v>34.06</v>
      </c>
      <c r="AB10" s="25">
        <f>VLOOKUP($A10,'7 класс'!$A$5:$BH$40,60,0)</f>
        <v>20.03</v>
      </c>
      <c r="AC10" s="35"/>
      <c r="AD10" s="35"/>
      <c r="AE10" s="35"/>
      <c r="AF10" s="35"/>
      <c r="AG10" s="35"/>
      <c r="AH10" s="35"/>
      <c r="AI10" s="33">
        <f>VLOOKUP($A10,'8 класс'!$A$5:$BP$40,14,0)</f>
        <v>62.790000000000013</v>
      </c>
      <c r="AJ10" s="33">
        <f>VLOOKUP($A10,'8 класс'!$A$5:$BP$40,27,0)</f>
        <v>63.49666666666667</v>
      </c>
      <c r="AK10" s="33">
        <f>VLOOKUP($A10,'8 класс'!$A$5:$BP$40,43,0)</f>
        <v>65.582666666666668</v>
      </c>
      <c r="AL10" s="33">
        <f>VLOOKUP($A10,'8 класс'!$A$5:$BP$40,52,0)</f>
        <v>36.158333333333324</v>
      </c>
      <c r="AM10" s="33">
        <f>VLOOKUP($A10,'8 класс'!$A$5:$BP$40,61,0)</f>
        <v>38.24666666666667</v>
      </c>
      <c r="AN10" s="33">
        <f>VLOOKUP($A10,'8 класс'!$A$5:$BP$40,65,0)</f>
        <v>18.690000000000001</v>
      </c>
      <c r="AO10" s="33">
        <f>VLOOKUP($A10,'8 класс'!$A$5:$BP$40,66,0)</f>
        <v>5.87</v>
      </c>
      <c r="AP10" s="33">
        <f>VLOOKUP($A10,'8 класс'!$A$5:$BP$40,67,0)</f>
        <v>4.91</v>
      </c>
      <c r="AQ10" s="36"/>
      <c r="AR10" s="37"/>
      <c r="AS10" s="37"/>
      <c r="AT10" s="37"/>
      <c r="AU10" s="37"/>
      <c r="AV10" s="37"/>
      <c r="AW10" s="37"/>
      <c r="AX10" s="37"/>
      <c r="AY10" s="37"/>
      <c r="AZ10" s="33">
        <f>VLOOKUP($A10,'10 класс'!$A$5:$W$40,20,0)</f>
        <v>59.337499999999999</v>
      </c>
      <c r="BA10" s="37"/>
      <c r="BB10" s="37"/>
      <c r="BC10" s="33">
        <f>VLOOKUP($A10,'10 класс'!$A$5:$W$40,23,0)</f>
        <v>36.31</v>
      </c>
    </row>
    <row r="11" spans="1:55" x14ac:dyDescent="0.25">
      <c r="A11" s="24" t="s">
        <v>9</v>
      </c>
      <c r="B11" s="1">
        <f>VLOOKUP($A11,'4 класс'!$A$5:$BH$40,18,0)</f>
        <v>64.888000000000005</v>
      </c>
      <c r="C11" s="1">
        <f>VLOOKUP($A11,'4 класс'!$A$5:$BH$40,35,0)</f>
        <v>63.736499999999999</v>
      </c>
      <c r="D11" s="1">
        <f>VLOOKUP($A11,'4 класс'!$A$5:$BH$40,48,0)</f>
        <v>68.133124999999993</v>
      </c>
      <c r="E11" s="18">
        <f>VLOOKUP($A11,'4 класс'!$A$5:$BH$40,51,0)</f>
        <v>24.44</v>
      </c>
      <c r="F11" s="18">
        <f>VLOOKUP($A11,'4 класс'!$A$5:$BH$40,54,0)</f>
        <v>28.88</v>
      </c>
      <c r="G11" s="18">
        <f>VLOOKUP($A11,'4 класс'!$A$5:$BH$40,60,0)</f>
        <v>35.081666666666663</v>
      </c>
      <c r="H11" s="20">
        <f>VLOOKUP(A11,'5 класс'!$A$5:$BB$40,12,0)</f>
        <v>62.784375000000004</v>
      </c>
      <c r="I11" s="20">
        <f>VLOOKUP(A11,'5 класс'!$A$5:$BB$40,23,0)</f>
        <v>54.798749999999998</v>
      </c>
      <c r="J11" s="20">
        <f>VLOOKUP(A11,'5 класс'!$A$5:$BB$40,40,0)</f>
        <v>61.205714285714279</v>
      </c>
      <c r="K11" s="18">
        <f>VLOOKUP(A11,'5 класс'!$A$5:$BB$40,45,0)</f>
        <v>47.222499999999997</v>
      </c>
      <c r="L11" s="18">
        <f>VLOOKUP(A11,'5 класс'!$A$5:$BB$40,50,0)</f>
        <v>50.085000000000001</v>
      </c>
      <c r="M11" s="18">
        <f>VLOOKUP($A11,'5 класс'!$A$5:$BB$40,54,0)</f>
        <v>15.683333333333335</v>
      </c>
      <c r="N11" s="20">
        <f>VLOOKUP(A11,'6 класс'!$A$5:$BA$40,8,0)</f>
        <v>73.394999999999996</v>
      </c>
      <c r="O11" s="20">
        <f>VLOOKUP($A11,'6 класс'!$A$5:$BA$40,15,0)</f>
        <v>72.73833333333333</v>
      </c>
      <c r="P11" s="20">
        <f>VLOOKUP($A11,'6 класс'!$A$5:$BA$40,32,0)</f>
        <v>56.792857142857144</v>
      </c>
      <c r="Q11" s="18">
        <f>VLOOKUP($A11,'6 класс'!$A$5:$BA$40,39,0)</f>
        <v>51.574999999999996</v>
      </c>
      <c r="R11" s="18">
        <f>VLOOKUP($A11,'6 класс'!$A$5:$BA$40,46,0)</f>
        <v>51.815000000000005</v>
      </c>
      <c r="S11" s="18">
        <f>VLOOKUP($A11,'6 класс'!$A$5:$BA$40,50,0)</f>
        <v>32.713333333333331</v>
      </c>
      <c r="T11" s="20">
        <f>VLOOKUP(A11,'6 класс'!$A$5:$BA$40,51,0)</f>
        <v>6.73</v>
      </c>
      <c r="U11" s="20">
        <f>VLOOKUP(A11,'6 класс'!$A$5:$BA$40,52,0)</f>
        <v>8.75</v>
      </c>
      <c r="V11" s="34"/>
      <c r="W11" s="25">
        <f>VLOOKUP(A11,'7 класс'!$A$5:$BH$40,14,0)</f>
        <v>68.727499999999978</v>
      </c>
      <c r="X11" s="25">
        <f>VLOOKUP($A11,'7 класс'!$A$5:$BH$40,27,0)</f>
        <v>71.85499999999999</v>
      </c>
      <c r="Y11" s="25">
        <f>VLOOKUP($A11,'7 класс'!$A$5:$BH$40,46,0)</f>
        <v>58.779999999999994</v>
      </c>
      <c r="Z11" s="25">
        <f>VLOOKUP($A11,'7 класс'!$A$5:$BH$40,51,0)</f>
        <v>25.907500000000002</v>
      </c>
      <c r="AA11" s="25">
        <f>VLOOKUP($A11,'7 класс'!$A$5:$BH$40,56,0)</f>
        <v>24.655000000000001</v>
      </c>
      <c r="AB11" s="25">
        <f>VLOOKUP($A11,'7 класс'!$A$5:$BH$40,60,0)</f>
        <v>17.023333333333333</v>
      </c>
      <c r="AC11" s="35"/>
      <c r="AD11" s="35"/>
      <c r="AE11" s="35"/>
      <c r="AF11" s="35"/>
      <c r="AG11" s="35"/>
      <c r="AH11" s="35"/>
      <c r="AI11" s="33">
        <f>VLOOKUP($A11,'8 класс'!$A$5:$BP$40,14,0)</f>
        <v>62.048333333333325</v>
      </c>
      <c r="AJ11" s="33">
        <f>VLOOKUP($A11,'8 класс'!$A$5:$BP$40,27,0)</f>
        <v>63.52</v>
      </c>
      <c r="AK11" s="33">
        <f>VLOOKUP($A11,'8 класс'!$A$5:$BP$40,43,0)</f>
        <v>61.477333333333327</v>
      </c>
      <c r="AL11" s="33">
        <f>VLOOKUP($A11,'8 класс'!$A$5:$BP$40,52,0)</f>
        <v>36.690000000000005</v>
      </c>
      <c r="AM11" s="33">
        <f>VLOOKUP($A11,'8 класс'!$A$5:$BP$40,61,0)</f>
        <v>35.283333333333331</v>
      </c>
      <c r="AN11" s="33">
        <f>VLOOKUP($A11,'8 класс'!$A$5:$BP$40,65,0)</f>
        <v>12.813333333333334</v>
      </c>
      <c r="AO11" s="33">
        <f>VLOOKUP($A11,'8 класс'!$A$5:$BP$40,66,0)</f>
        <v>7.43</v>
      </c>
      <c r="AP11" s="33">
        <f>VLOOKUP($A11,'8 класс'!$A$5:$BP$40,67,0)</f>
        <v>6.47</v>
      </c>
      <c r="AQ11" s="36"/>
      <c r="AR11" s="37"/>
      <c r="AS11" s="37"/>
      <c r="AT11" s="37"/>
      <c r="AU11" s="37"/>
      <c r="AV11" s="37"/>
      <c r="AW11" s="37"/>
      <c r="AX11" s="37"/>
      <c r="AY11" s="37"/>
      <c r="AZ11" s="33">
        <f>VLOOKUP($A11,'10 класс'!$A$5:$W$40,20,0)</f>
        <v>54.383749999999992</v>
      </c>
      <c r="BA11" s="37"/>
      <c r="BB11" s="37"/>
      <c r="BC11" s="33">
        <f>VLOOKUP($A11,'10 класс'!$A$5:$W$40,23,0)</f>
        <v>26.12</v>
      </c>
    </row>
    <row r="12" spans="1:55" x14ac:dyDescent="0.25">
      <c r="A12" s="24" t="s">
        <v>10</v>
      </c>
      <c r="B12" s="1">
        <f>VLOOKUP($A12,'4 класс'!$A$5:$BH$40,18,0)</f>
        <v>65.12</v>
      </c>
      <c r="C12" s="1">
        <f>VLOOKUP($A12,'4 класс'!$A$5:$BH$40,35,0)</f>
        <v>63.600999999999999</v>
      </c>
      <c r="D12" s="1">
        <f>VLOOKUP($A12,'4 класс'!$A$5:$BH$40,48,0)</f>
        <v>70.550624999999997</v>
      </c>
      <c r="E12" s="18">
        <f>VLOOKUP($A12,'4 класс'!$A$5:$BH$40,51,0)</f>
        <v>30.91</v>
      </c>
      <c r="F12" s="18">
        <f>VLOOKUP($A12,'4 класс'!$A$5:$BH$40,54,0)</f>
        <v>34.724999999999994</v>
      </c>
      <c r="G12" s="18">
        <f>VLOOKUP($A12,'4 класс'!$A$5:$BH$40,60,0)</f>
        <v>36.836666666666666</v>
      </c>
      <c r="H12" s="20">
        <f>VLOOKUP(A12,'5 класс'!$A$5:$BB$40,12,0)</f>
        <v>54.679375</v>
      </c>
      <c r="I12" s="20">
        <f>VLOOKUP(A12,'5 класс'!$A$5:$BB$40,23,0)</f>
        <v>57.853749999999991</v>
      </c>
      <c r="J12" s="20">
        <f>VLOOKUP(A12,'5 класс'!$A$5:$BB$40,40,0)</f>
        <v>56.118571428571428</v>
      </c>
      <c r="K12" s="18">
        <f>VLOOKUP(A12,'5 класс'!$A$5:$BB$40,45,0)</f>
        <v>46.78</v>
      </c>
      <c r="L12" s="18">
        <f>VLOOKUP(A12,'5 класс'!$A$5:$BB$40,50,0)</f>
        <v>55.274999999999999</v>
      </c>
      <c r="M12" s="18">
        <f>VLOOKUP($A12,'5 класс'!$A$5:$BB$40,54,0)</f>
        <v>16.206666666666667</v>
      </c>
      <c r="N12" s="20">
        <f>VLOOKUP(A12,'6 класс'!$A$5:$BA$40,8,0)</f>
        <v>72.86666666666666</v>
      </c>
      <c r="O12" s="20">
        <f>VLOOKUP($A12,'6 класс'!$A$5:$BA$40,15,0)</f>
        <v>68.893333333333331</v>
      </c>
      <c r="P12" s="20">
        <f>VLOOKUP($A12,'6 класс'!$A$5:$BA$40,32,0)</f>
        <v>54.324285714285722</v>
      </c>
      <c r="Q12" s="18">
        <f>VLOOKUP($A12,'6 класс'!$A$5:$BA$40,39,0)</f>
        <v>50.196666666666665</v>
      </c>
      <c r="R12" s="18">
        <f>VLOOKUP($A12,'6 класс'!$A$5:$BA$40,46,0)</f>
        <v>48.936666666666667</v>
      </c>
      <c r="S12" s="18">
        <f>VLOOKUP($A12,'6 класс'!$A$5:$BA$40,50,0)</f>
        <v>34.393333333333338</v>
      </c>
      <c r="T12" s="20">
        <f>VLOOKUP(A12,'6 класс'!$A$5:$BA$40,51,0)</f>
        <v>6.1</v>
      </c>
      <c r="U12" s="20">
        <f>VLOOKUP(A12,'6 класс'!$A$5:$BA$40,52,0)</f>
        <v>11.72</v>
      </c>
      <c r="V12" s="34"/>
      <c r="W12" s="25">
        <f>VLOOKUP(A12,'7 класс'!$A$5:$BH$40,14,0)</f>
        <v>64.115833333333327</v>
      </c>
      <c r="X12" s="25">
        <f>VLOOKUP($A12,'7 класс'!$A$5:$BH$40,27,0)</f>
        <v>63.522500000000001</v>
      </c>
      <c r="Y12" s="25">
        <f>VLOOKUP($A12,'7 класс'!$A$5:$BH$40,46,0)</f>
        <v>56.344642857142858</v>
      </c>
      <c r="Z12" s="25">
        <f>VLOOKUP($A12,'7 класс'!$A$5:$BH$40,51,0)</f>
        <v>26.645</v>
      </c>
      <c r="AA12" s="25">
        <f>VLOOKUP($A12,'7 класс'!$A$5:$BH$40,56,0)</f>
        <v>31.565000000000001</v>
      </c>
      <c r="AB12" s="25">
        <f>VLOOKUP($A12,'7 класс'!$A$5:$BH$40,60,0)</f>
        <v>18.063333333333333</v>
      </c>
      <c r="AC12" s="35"/>
      <c r="AD12" s="35"/>
      <c r="AE12" s="35"/>
      <c r="AF12" s="35"/>
      <c r="AG12" s="35"/>
      <c r="AH12" s="35"/>
      <c r="AI12" s="33">
        <f>VLOOKUP($A12,'8 класс'!$A$5:$BP$40,14,0)</f>
        <v>57.459166666666654</v>
      </c>
      <c r="AJ12" s="33">
        <f>VLOOKUP($A12,'8 класс'!$A$5:$BP$40,27,0)</f>
        <v>54.898333333333333</v>
      </c>
      <c r="AK12" s="33">
        <f>VLOOKUP($A12,'8 класс'!$A$5:$BP$40,43,0)</f>
        <v>59.375333333333337</v>
      </c>
      <c r="AL12" s="33">
        <f>VLOOKUP($A12,'8 класс'!$A$5:$BP$40,52,0)</f>
        <v>34.802500000000002</v>
      </c>
      <c r="AM12" s="33">
        <f>VLOOKUP($A12,'8 класс'!$A$5:$BP$40,61,0)</f>
        <v>35.096666666666664</v>
      </c>
      <c r="AN12" s="33">
        <f>VLOOKUP($A12,'8 класс'!$A$5:$BP$40,65,0)</f>
        <v>15.126666666666665</v>
      </c>
      <c r="AO12" s="33">
        <f>VLOOKUP($A12,'8 класс'!$A$5:$BP$40,66,0)</f>
        <v>6.78</v>
      </c>
      <c r="AP12" s="33">
        <f>VLOOKUP($A12,'8 класс'!$A$5:$BP$40,67,0)</f>
        <v>10.220000000000001</v>
      </c>
      <c r="AQ12" s="36"/>
      <c r="AR12" s="37"/>
      <c r="AS12" s="37"/>
      <c r="AT12" s="37"/>
      <c r="AU12" s="37"/>
      <c r="AV12" s="37"/>
      <c r="AW12" s="37"/>
      <c r="AX12" s="37"/>
      <c r="AY12" s="37"/>
      <c r="AZ12" s="33">
        <f>VLOOKUP($A12,'10 класс'!$A$5:$W$40,20,0)</f>
        <v>51.091250000000002</v>
      </c>
      <c r="BA12" s="37"/>
      <c r="BB12" s="37"/>
      <c r="BC12" s="33">
        <f>VLOOKUP($A12,'10 класс'!$A$5:$W$40,23,0)</f>
        <v>49.08</v>
      </c>
    </row>
    <row r="13" spans="1:55" x14ac:dyDescent="0.25">
      <c r="A13" s="24" t="s">
        <v>11</v>
      </c>
      <c r="B13" s="1">
        <f>VLOOKUP($A13,'4 класс'!$A$5:$BH$40,18,0)</f>
        <v>64.627500000000012</v>
      </c>
      <c r="C13" s="1">
        <f>VLOOKUP($A13,'4 класс'!$A$5:$BH$40,35,0)</f>
        <v>65.729500000000002</v>
      </c>
      <c r="D13" s="1">
        <f>VLOOKUP($A13,'4 класс'!$A$5:$BH$40,48,0)</f>
        <v>66.311875000000001</v>
      </c>
      <c r="E13" s="18">
        <f>VLOOKUP($A13,'4 класс'!$A$5:$BH$40,51,0)</f>
        <v>32.97</v>
      </c>
      <c r="F13" s="18">
        <f>VLOOKUP($A13,'4 класс'!$A$5:$BH$40,54,0)</f>
        <v>34.615000000000002</v>
      </c>
      <c r="G13" s="18">
        <f>VLOOKUP($A13,'4 класс'!$A$5:$BH$40,60,0)</f>
        <v>42.008333333333333</v>
      </c>
      <c r="H13" s="20">
        <f>VLOOKUP(A13,'5 класс'!$A$5:$BB$40,12,0)</f>
        <v>53.031874999999999</v>
      </c>
      <c r="I13" s="20">
        <f>VLOOKUP(A13,'5 класс'!$A$5:$BB$40,23,0)</f>
        <v>64.642500000000013</v>
      </c>
      <c r="J13" s="20">
        <f>VLOOKUP(A13,'5 класс'!$A$5:$BB$40,40,0)</f>
        <v>63.672857142857133</v>
      </c>
      <c r="K13" s="18">
        <f>VLOOKUP(A13,'5 класс'!$A$5:$BB$40,45,0)</f>
        <v>53.03</v>
      </c>
      <c r="L13" s="18">
        <f>VLOOKUP(A13,'5 класс'!$A$5:$BB$40,50,0)</f>
        <v>59.487499999999997</v>
      </c>
      <c r="M13" s="18">
        <f>VLOOKUP($A13,'5 класс'!$A$5:$BB$40,54,0)</f>
        <v>29.106666666666666</v>
      </c>
      <c r="N13" s="20">
        <f>VLOOKUP(A13,'6 класс'!$A$5:$BA$40,8,0)</f>
        <v>76.138333333333335</v>
      </c>
      <c r="O13" s="20">
        <f>VLOOKUP($A13,'6 класс'!$A$5:$BA$40,15,0)</f>
        <v>75.188333333333333</v>
      </c>
      <c r="P13" s="20">
        <f>VLOOKUP($A13,'6 класс'!$A$5:$BA$40,32,0)</f>
        <v>61.375714285714274</v>
      </c>
      <c r="Q13" s="18">
        <f>VLOOKUP($A13,'6 класс'!$A$5:$BA$40,39,0)</f>
        <v>54.316666666666663</v>
      </c>
      <c r="R13" s="18">
        <f>VLOOKUP($A13,'6 класс'!$A$5:$BA$40,46,0)</f>
        <v>54.573333333333331</v>
      </c>
      <c r="S13" s="18">
        <f>VLOOKUP($A13,'6 класс'!$A$5:$BA$40,50,0)</f>
        <v>23.12</v>
      </c>
      <c r="T13" s="20">
        <f>VLOOKUP(A13,'6 класс'!$A$5:$BA$40,51,0)</f>
        <v>32.369999999999997</v>
      </c>
      <c r="U13" s="20">
        <f>VLOOKUP(A13,'6 класс'!$A$5:$BA$40,52,0)</f>
        <v>7.52</v>
      </c>
      <c r="V13" s="34"/>
      <c r="W13" s="25">
        <f>VLOOKUP(A13,'7 класс'!$A$5:$BH$40,14,0)</f>
        <v>61.847499999999997</v>
      </c>
      <c r="X13" s="25">
        <f>VLOOKUP($A13,'7 класс'!$A$5:$BH$40,27,0)</f>
        <v>67.889166666666668</v>
      </c>
      <c r="Y13" s="25">
        <f>VLOOKUP($A13,'7 класс'!$A$5:$BH$40,46,0)</f>
        <v>58.548571428571414</v>
      </c>
      <c r="Z13" s="25">
        <f>VLOOKUP($A13,'7 класс'!$A$5:$BH$40,51,0)</f>
        <v>34.14</v>
      </c>
      <c r="AA13" s="25">
        <f>VLOOKUP($A13,'7 класс'!$A$5:$BH$40,56,0)</f>
        <v>32.2425</v>
      </c>
      <c r="AB13" s="25">
        <f>VLOOKUP($A13,'7 класс'!$A$5:$BH$40,60,0)</f>
        <v>21.17</v>
      </c>
      <c r="AC13" s="35"/>
      <c r="AD13" s="35"/>
      <c r="AE13" s="35"/>
      <c r="AF13" s="35"/>
      <c r="AG13" s="35"/>
      <c r="AH13" s="35"/>
      <c r="AI13" s="33">
        <f>VLOOKUP($A13,'8 класс'!$A$5:$BP$40,14,0)</f>
        <v>67.345833333333331</v>
      </c>
      <c r="AJ13" s="33">
        <f>VLOOKUP($A13,'8 класс'!$A$5:$BP$40,27,0)</f>
        <v>60.80333333333332</v>
      </c>
      <c r="AK13" s="33">
        <f>VLOOKUP($A13,'8 класс'!$A$5:$BP$40,43,0)</f>
        <v>63.884000000000015</v>
      </c>
      <c r="AL13" s="33">
        <f>VLOOKUP($A13,'8 класс'!$A$5:$BP$40,52,0)</f>
        <v>42.406666666666666</v>
      </c>
      <c r="AM13" s="33">
        <f>VLOOKUP($A13,'8 класс'!$A$5:$BP$40,61,0)</f>
        <v>36.050000000000004</v>
      </c>
      <c r="AN13" s="33">
        <f>VLOOKUP($A13,'8 класс'!$A$5:$BP$40,65,0)</f>
        <v>18.946666666666669</v>
      </c>
      <c r="AO13" s="33">
        <f>VLOOKUP($A13,'8 класс'!$A$5:$BP$40,66,0)</f>
        <v>15.93</v>
      </c>
      <c r="AP13" s="33">
        <f>VLOOKUP($A13,'8 класс'!$A$5:$BP$40,67,0)</f>
        <v>3.33</v>
      </c>
      <c r="AQ13" s="36"/>
      <c r="AR13" s="37"/>
      <c r="AS13" s="37"/>
      <c r="AT13" s="37"/>
      <c r="AU13" s="37"/>
      <c r="AV13" s="37"/>
      <c r="AW13" s="37"/>
      <c r="AX13" s="37"/>
      <c r="AY13" s="37"/>
      <c r="AZ13" s="33">
        <f>VLOOKUP($A13,'10 класс'!$A$5:$W$40,20,0)</f>
        <v>64.760000000000005</v>
      </c>
      <c r="BA13" s="37"/>
      <c r="BB13" s="37"/>
      <c r="BC13" s="33">
        <f>VLOOKUP($A13,'10 класс'!$A$5:$W$40,23,0)</f>
        <v>39.36</v>
      </c>
    </row>
    <row r="14" spans="1:55" x14ac:dyDescent="0.25">
      <c r="A14" s="24" t="s">
        <v>12</v>
      </c>
      <c r="B14" s="1">
        <f>VLOOKUP($A14,'4 класс'!$A$5:$BH$40,18,0)</f>
        <v>69.368500000000012</v>
      </c>
      <c r="C14" s="1">
        <f>VLOOKUP($A14,'4 класс'!$A$5:$BH$40,35,0)</f>
        <v>70.879500000000007</v>
      </c>
      <c r="D14" s="1">
        <f>VLOOKUP($A14,'4 класс'!$A$5:$BH$40,48,0)</f>
        <v>70.571875000000006</v>
      </c>
      <c r="E14" s="18">
        <f>VLOOKUP($A14,'4 класс'!$A$5:$BH$40,51,0)</f>
        <v>29.745000000000001</v>
      </c>
      <c r="F14" s="18">
        <f>VLOOKUP($A14,'4 класс'!$A$5:$BH$40,54,0)</f>
        <v>35.44</v>
      </c>
      <c r="G14" s="18">
        <f>VLOOKUP($A14,'4 класс'!$A$5:$BH$40,60,0)</f>
        <v>33.336666666666666</v>
      </c>
      <c r="H14" s="20">
        <f>VLOOKUP(A14,'5 класс'!$A$5:$BB$40,12,0)</f>
        <v>49.923124999999992</v>
      </c>
      <c r="I14" s="20">
        <f>VLOOKUP(A14,'5 класс'!$A$5:$BB$40,23,0)</f>
        <v>69.765625</v>
      </c>
      <c r="J14" s="20">
        <f>VLOOKUP(A14,'5 класс'!$A$5:$BB$40,40,0)</f>
        <v>65.323571428571427</v>
      </c>
      <c r="K14" s="18">
        <f>VLOOKUP(A14,'5 класс'!$A$5:$BB$40,45,0)</f>
        <v>46.95</v>
      </c>
      <c r="L14" s="18">
        <f>VLOOKUP(A14,'5 класс'!$A$5:$BB$40,50,0)</f>
        <v>56.414999999999999</v>
      </c>
      <c r="M14" s="18">
        <f>VLOOKUP($A14,'5 класс'!$A$5:$BB$40,54,0)</f>
        <v>25.386666666666667</v>
      </c>
      <c r="N14" s="20">
        <f>VLOOKUP(A14,'6 класс'!$A$5:$BA$40,8,0)</f>
        <v>66.11666666666666</v>
      </c>
      <c r="O14" s="20">
        <f>VLOOKUP($A14,'6 класс'!$A$5:$BA$40,15,0)</f>
        <v>71.596666666666664</v>
      </c>
      <c r="P14" s="20">
        <f>VLOOKUP($A14,'6 класс'!$A$5:$BA$40,32,0)</f>
        <v>67.063571428571422</v>
      </c>
      <c r="Q14" s="18">
        <f>VLOOKUP($A14,'6 класс'!$A$5:$BA$40,39,0)</f>
        <v>49.266666666666659</v>
      </c>
      <c r="R14" s="18">
        <f>VLOOKUP($A14,'6 класс'!$A$5:$BA$40,46,0)</f>
        <v>53.521666666666668</v>
      </c>
      <c r="S14" s="18">
        <f>VLOOKUP($A14,'6 класс'!$A$5:$BA$40,50,0)</f>
        <v>37.036666666666669</v>
      </c>
      <c r="T14" s="20">
        <f>VLOOKUP(A14,'6 класс'!$A$5:$BA$40,51,0)</f>
        <v>10.99</v>
      </c>
      <c r="U14" s="20">
        <f>VLOOKUP(A14,'6 класс'!$A$5:$BA$40,52,0)</f>
        <v>9.86</v>
      </c>
      <c r="V14" s="34"/>
      <c r="W14" s="25">
        <f>VLOOKUP(A14,'7 класс'!$A$5:$BH$40,14,0)</f>
        <v>66.070833333333326</v>
      </c>
      <c r="X14" s="25">
        <f>VLOOKUP($A14,'7 класс'!$A$5:$BH$40,27,0)</f>
        <v>76.159166666666678</v>
      </c>
      <c r="Y14" s="25">
        <f>VLOOKUP($A14,'7 класс'!$A$5:$BH$40,46,0)</f>
        <v>63.003214285714293</v>
      </c>
      <c r="Z14" s="25">
        <f>VLOOKUP($A14,'7 класс'!$A$5:$BH$40,51,0)</f>
        <v>31.122499999999999</v>
      </c>
      <c r="AA14" s="25">
        <f>VLOOKUP($A14,'7 класс'!$A$5:$BH$40,56,0)</f>
        <v>32.602499999999999</v>
      </c>
      <c r="AB14" s="25">
        <f>VLOOKUP($A14,'7 класс'!$A$5:$BH$40,60,0)</f>
        <v>25.856666666666669</v>
      </c>
      <c r="AC14" s="35"/>
      <c r="AD14" s="35"/>
      <c r="AE14" s="35"/>
      <c r="AF14" s="35"/>
      <c r="AG14" s="35"/>
      <c r="AH14" s="35"/>
      <c r="AI14" s="33">
        <f>VLOOKUP($A14,'8 класс'!$A$5:$BP$40,14,0)</f>
        <v>53.017500000000005</v>
      </c>
      <c r="AJ14" s="33">
        <f>VLOOKUP($A14,'8 класс'!$A$5:$BP$40,27,0)</f>
        <v>55.724166666666662</v>
      </c>
      <c r="AK14" s="33">
        <f>VLOOKUP($A14,'8 класс'!$A$5:$BP$40,43,0)</f>
        <v>71.821333333333328</v>
      </c>
      <c r="AL14" s="33">
        <f>VLOOKUP($A14,'8 класс'!$A$5:$BP$40,52,0)</f>
        <v>35.142499999999998</v>
      </c>
      <c r="AM14" s="33">
        <f>VLOOKUP($A14,'8 класс'!$A$5:$BP$40,61,0)</f>
        <v>31.567499999999999</v>
      </c>
      <c r="AN14" s="33">
        <f>VLOOKUP($A14,'8 класс'!$A$5:$BP$40,65,0)</f>
        <v>10.853333333333333</v>
      </c>
      <c r="AO14" s="33">
        <f>VLOOKUP($A14,'8 класс'!$A$5:$BP$40,66,0)</f>
        <v>1.45</v>
      </c>
      <c r="AP14" s="33">
        <f>VLOOKUP($A14,'8 класс'!$A$5:$BP$40,67,0)</f>
        <v>1.01</v>
      </c>
      <c r="AQ14" s="36"/>
      <c r="AR14" s="37"/>
      <c r="AS14" s="37"/>
      <c r="AT14" s="37"/>
      <c r="AU14" s="37"/>
      <c r="AV14" s="37"/>
      <c r="AW14" s="37"/>
      <c r="AX14" s="37"/>
      <c r="AY14" s="37"/>
      <c r="AZ14" s="33">
        <f>VLOOKUP($A14,'10 класс'!$A$5:$W$40,20,0)</f>
        <v>71.458124999999995</v>
      </c>
      <c r="BA14" s="37"/>
      <c r="BB14" s="37"/>
      <c r="BC14" s="33">
        <f>VLOOKUP($A14,'10 класс'!$A$5:$W$40,23,0)</f>
        <v>50</v>
      </c>
    </row>
    <row r="15" spans="1:55" x14ac:dyDescent="0.25">
      <c r="A15" s="24" t="s">
        <v>13</v>
      </c>
      <c r="B15" s="1">
        <f>VLOOKUP($A15,'4 класс'!$A$5:$BH$40,18,0)</f>
        <v>61.309500000000014</v>
      </c>
      <c r="C15" s="1">
        <f>VLOOKUP($A15,'4 класс'!$A$5:$BH$40,35,0)</f>
        <v>66.155999999999992</v>
      </c>
      <c r="D15" s="1">
        <f>VLOOKUP($A15,'4 класс'!$A$5:$BH$40,48,0)</f>
        <v>68.989374999999995</v>
      </c>
      <c r="E15" s="18">
        <f>VLOOKUP($A15,'4 класс'!$A$5:$BH$40,51,0)</f>
        <v>32.075000000000003</v>
      </c>
      <c r="F15" s="18">
        <f>VLOOKUP($A15,'4 класс'!$A$5:$BH$40,54,0)</f>
        <v>34.35</v>
      </c>
      <c r="G15" s="18">
        <f>VLOOKUP($A15,'4 класс'!$A$5:$BH$40,60,0)</f>
        <v>38.659999999999997</v>
      </c>
      <c r="H15" s="20">
        <f>VLOOKUP(A15,'5 класс'!$A$5:$BB$40,12,0)</f>
        <v>58.490000000000009</v>
      </c>
      <c r="I15" s="20">
        <f>VLOOKUP(A15,'5 класс'!$A$5:$BB$40,23,0)</f>
        <v>61.566874999999996</v>
      </c>
      <c r="J15" s="20">
        <f>VLOOKUP(A15,'5 класс'!$A$5:$BB$40,40,0)</f>
        <v>62.745714285714271</v>
      </c>
      <c r="K15" s="18">
        <f>VLOOKUP(A15,'5 класс'!$A$5:$BB$40,45,0)</f>
        <v>46.634999999999998</v>
      </c>
      <c r="L15" s="18">
        <f>VLOOKUP(A15,'5 класс'!$A$5:$BB$40,50,0)</f>
        <v>48.674999999999997</v>
      </c>
      <c r="M15" s="18">
        <f>VLOOKUP($A15,'5 класс'!$A$5:$BB$40,54,0)</f>
        <v>21.126666666666669</v>
      </c>
      <c r="N15" s="20">
        <f>VLOOKUP(A15,'6 класс'!$A$5:$BA$40,8,0)</f>
        <v>72.636666666666656</v>
      </c>
      <c r="O15" s="20">
        <f>VLOOKUP($A15,'6 класс'!$A$5:$BA$40,15,0)</f>
        <v>77.323333333333338</v>
      </c>
      <c r="P15" s="20">
        <f>VLOOKUP($A15,'6 класс'!$A$5:$BA$40,32,0)</f>
        <v>59.090714285714292</v>
      </c>
      <c r="Q15" s="18">
        <f>VLOOKUP($A15,'6 класс'!$A$5:$BA$40,39,0)</f>
        <v>53.016666666666673</v>
      </c>
      <c r="R15" s="18">
        <f>VLOOKUP($A15,'6 класс'!$A$5:$BA$40,46,0)</f>
        <v>52.351666666666667</v>
      </c>
      <c r="S15" s="18">
        <f>VLOOKUP($A15,'6 класс'!$A$5:$BA$40,50,0)</f>
        <v>38.11</v>
      </c>
      <c r="T15" s="20">
        <f>VLOOKUP(A15,'6 класс'!$A$5:$BA$40,51,0)</f>
        <v>5.97</v>
      </c>
      <c r="U15" s="20">
        <f>VLOOKUP(A15,'6 класс'!$A$5:$BA$40,52,0)</f>
        <v>7.99</v>
      </c>
      <c r="V15" s="34"/>
      <c r="W15" s="25">
        <f>VLOOKUP(A15,'7 класс'!$A$5:$BH$40,14,0)</f>
        <v>65.009166666666658</v>
      </c>
      <c r="X15" s="25">
        <f>VLOOKUP($A15,'7 класс'!$A$5:$BH$40,27,0)</f>
        <v>61.980833333333344</v>
      </c>
      <c r="Y15" s="25">
        <f>VLOOKUP($A15,'7 класс'!$A$5:$BH$40,46,0)</f>
        <v>57.972857142857137</v>
      </c>
      <c r="Z15" s="25">
        <f>VLOOKUP($A15,'7 класс'!$A$5:$BH$40,51,0)</f>
        <v>31.272500000000001</v>
      </c>
      <c r="AA15" s="25">
        <f>VLOOKUP($A15,'7 класс'!$A$5:$BH$40,56,0)</f>
        <v>28.395</v>
      </c>
      <c r="AB15" s="25">
        <f>VLOOKUP($A15,'7 класс'!$A$5:$BH$40,60,0)</f>
        <v>21.603333333333335</v>
      </c>
      <c r="AC15" s="35"/>
      <c r="AD15" s="35"/>
      <c r="AE15" s="35"/>
      <c r="AF15" s="35"/>
      <c r="AG15" s="35"/>
      <c r="AH15" s="35"/>
      <c r="AI15" s="33">
        <f>VLOOKUP($A15,'8 класс'!$A$5:$BP$40,14,0)</f>
        <v>66.81583333333333</v>
      </c>
      <c r="AJ15" s="33">
        <f>VLOOKUP($A15,'8 класс'!$A$5:$BP$40,27,0)</f>
        <v>65.831666666666663</v>
      </c>
      <c r="AK15" s="33">
        <f>VLOOKUP($A15,'8 класс'!$A$5:$BP$40,43,0)</f>
        <v>58.815333333333328</v>
      </c>
      <c r="AL15" s="33">
        <f>VLOOKUP($A15,'8 класс'!$A$5:$BP$40,52,0)</f>
        <v>40.261666666666663</v>
      </c>
      <c r="AM15" s="33">
        <f>VLOOKUP($A15,'8 класс'!$A$5:$BP$40,61,0)</f>
        <v>34.234166666666667</v>
      </c>
      <c r="AN15" s="33">
        <f>VLOOKUP($A15,'8 класс'!$A$5:$BP$40,65,0)</f>
        <v>16.863333333333333</v>
      </c>
      <c r="AO15" s="33">
        <f>VLOOKUP($A15,'8 класс'!$A$5:$BP$40,66,0)</f>
        <v>6.63</v>
      </c>
      <c r="AP15" s="33">
        <f>VLOOKUP($A15,'8 класс'!$A$5:$BP$40,67,0)</f>
        <v>4.63</v>
      </c>
      <c r="AQ15" s="36"/>
      <c r="AR15" s="37"/>
      <c r="AS15" s="37"/>
      <c r="AT15" s="37"/>
      <c r="AU15" s="37"/>
      <c r="AV15" s="37"/>
      <c r="AW15" s="37"/>
      <c r="AX15" s="37"/>
      <c r="AY15" s="37"/>
      <c r="AZ15" s="33">
        <f>VLOOKUP($A15,'10 класс'!$A$5:$W$40,20,0)</f>
        <v>62.013750000000002</v>
      </c>
      <c r="BA15" s="37"/>
      <c r="BB15" s="37"/>
      <c r="BC15" s="33">
        <f>VLOOKUP($A15,'10 класс'!$A$5:$W$40,23,0)</f>
        <v>31.17</v>
      </c>
    </row>
    <row r="16" spans="1:55" x14ac:dyDescent="0.25">
      <c r="A16" s="24" t="s">
        <v>14</v>
      </c>
      <c r="B16" s="1">
        <f>VLOOKUP($A16,'4 класс'!$A$5:$BH$40,18,0)</f>
        <v>67.796999999999997</v>
      </c>
      <c r="C16" s="1">
        <f>VLOOKUP($A16,'4 класс'!$A$5:$BH$40,35,0)</f>
        <v>61.423000000000016</v>
      </c>
      <c r="D16" s="1">
        <f>VLOOKUP($A16,'4 класс'!$A$5:$BH$40,48,0)</f>
        <v>67.694375000000008</v>
      </c>
      <c r="E16" s="18">
        <f>VLOOKUP($A16,'4 класс'!$A$5:$BH$40,51,0)</f>
        <v>28.15</v>
      </c>
      <c r="F16" s="18">
        <f>VLOOKUP($A16,'4 класс'!$A$5:$BH$40,54,0)</f>
        <v>22.36</v>
      </c>
      <c r="G16" s="18">
        <f>VLOOKUP($A16,'4 класс'!$A$5:$BH$40,60,0)</f>
        <v>40.728333333333332</v>
      </c>
      <c r="H16" s="20">
        <f>VLOOKUP(A16,'5 класс'!$A$5:$BB$40,12,0)</f>
        <v>58.44</v>
      </c>
      <c r="I16" s="20">
        <f>VLOOKUP(A16,'5 класс'!$A$5:$BB$40,23,0)</f>
        <v>55.856250000000003</v>
      </c>
      <c r="J16" s="20">
        <f>VLOOKUP(A16,'5 класс'!$A$5:$BB$40,40,0)</f>
        <v>62.590357142857144</v>
      </c>
      <c r="K16" s="18">
        <f>VLOOKUP(A16,'5 класс'!$A$5:$BB$40,45,0)</f>
        <v>47.677500000000002</v>
      </c>
      <c r="L16" s="18">
        <f>VLOOKUP(A16,'5 класс'!$A$5:$BB$40,50,0)</f>
        <v>50.452500000000001</v>
      </c>
      <c r="M16" s="18">
        <f>VLOOKUP($A16,'5 класс'!$A$5:$BB$40,54,0)</f>
        <v>19.633333333333333</v>
      </c>
      <c r="N16" s="20">
        <f>VLOOKUP(A16,'6 класс'!$A$5:$BA$40,8,0)</f>
        <v>73.586666666666659</v>
      </c>
      <c r="O16" s="20">
        <f>VLOOKUP($A16,'6 класс'!$A$5:$BA$40,15,0)</f>
        <v>71.376666666666679</v>
      </c>
      <c r="P16" s="20">
        <f>VLOOKUP($A16,'6 класс'!$A$5:$BA$40,32,0)</f>
        <v>61.925714285714285</v>
      </c>
      <c r="Q16" s="18">
        <f>VLOOKUP($A16,'6 класс'!$A$5:$BA$40,39,0)</f>
        <v>47.953333333333326</v>
      </c>
      <c r="R16" s="18">
        <f>VLOOKUP($A16,'6 класс'!$A$5:$BA$40,46,0)</f>
        <v>41.393333333333338</v>
      </c>
      <c r="S16" s="18">
        <f>VLOOKUP($A16,'6 класс'!$A$5:$BA$40,50,0)</f>
        <v>32.413333333333334</v>
      </c>
      <c r="T16" s="20">
        <f>VLOOKUP(A16,'6 класс'!$A$5:$BA$40,51,0)</f>
        <v>10.59</v>
      </c>
      <c r="U16" s="20">
        <f>VLOOKUP(A16,'6 класс'!$A$5:$BA$40,52,0)</f>
        <v>5.43</v>
      </c>
      <c r="V16" s="34"/>
      <c r="W16" s="25">
        <f>VLOOKUP(A16,'7 класс'!$A$5:$BH$40,14,0)</f>
        <v>64.915833333333339</v>
      </c>
      <c r="X16" s="25">
        <f>VLOOKUP($A16,'7 класс'!$A$5:$BH$40,27,0)</f>
        <v>65.099999999999994</v>
      </c>
      <c r="Y16" s="25">
        <f>VLOOKUP($A16,'7 класс'!$A$5:$BH$40,46,0)</f>
        <v>53.529999999999994</v>
      </c>
      <c r="Z16" s="25">
        <f>VLOOKUP($A16,'7 класс'!$A$5:$BH$40,51,0)</f>
        <v>32.477499999999999</v>
      </c>
      <c r="AA16" s="25">
        <f>VLOOKUP($A16,'7 класс'!$A$5:$BH$40,56,0)</f>
        <v>24.9</v>
      </c>
      <c r="AB16" s="25">
        <f>VLOOKUP($A16,'7 класс'!$A$5:$BH$40,60,0)</f>
        <v>14.013333333333334</v>
      </c>
      <c r="AC16" s="35"/>
      <c r="AD16" s="35"/>
      <c r="AE16" s="35"/>
      <c r="AF16" s="35"/>
      <c r="AG16" s="35"/>
      <c r="AH16" s="35"/>
      <c r="AI16" s="33">
        <f>VLOOKUP($A16,'8 класс'!$A$5:$BP$40,14,0)</f>
        <v>57.476666666666667</v>
      </c>
      <c r="AJ16" s="33">
        <f>VLOOKUP($A16,'8 класс'!$A$5:$BP$40,27,0)</f>
        <v>60.014166666666661</v>
      </c>
      <c r="AK16" s="33">
        <f>VLOOKUP($A16,'8 класс'!$A$5:$BP$40,43,0)</f>
        <v>60.752000000000002</v>
      </c>
      <c r="AL16" s="33">
        <f>VLOOKUP($A16,'8 класс'!$A$5:$BP$40,52,0)</f>
        <v>30.375</v>
      </c>
      <c r="AM16" s="33">
        <f>VLOOKUP($A16,'8 класс'!$A$5:$BP$40,61,0)</f>
        <v>33.413333333333334</v>
      </c>
      <c r="AN16" s="33">
        <f>VLOOKUP($A16,'8 класс'!$A$5:$BP$40,65,0)</f>
        <v>20.293333333333333</v>
      </c>
      <c r="AO16" s="33">
        <f>VLOOKUP($A16,'8 класс'!$A$5:$BP$40,66,0)</f>
        <v>18.690000000000001</v>
      </c>
      <c r="AP16" s="33">
        <f>VLOOKUP($A16,'8 класс'!$A$5:$BP$40,67,0)</f>
        <v>0.96</v>
      </c>
      <c r="AQ16" s="36"/>
      <c r="AR16" s="37"/>
      <c r="AS16" s="37"/>
      <c r="AT16" s="37"/>
      <c r="AU16" s="37"/>
      <c r="AV16" s="37"/>
      <c r="AW16" s="37"/>
      <c r="AX16" s="37"/>
      <c r="AY16" s="37"/>
      <c r="AZ16" s="33">
        <f>VLOOKUP($A16,'10 класс'!$A$5:$W$40,20,0)</f>
        <v>49.219374999999992</v>
      </c>
      <c r="BA16" s="37"/>
      <c r="BB16" s="37"/>
      <c r="BC16" s="33">
        <f>VLOOKUP($A16,'10 класс'!$A$5:$W$40,23,0)</f>
        <v>55.36</v>
      </c>
    </row>
    <row r="17" spans="1:55" x14ac:dyDescent="0.25">
      <c r="A17" s="24" t="s">
        <v>15</v>
      </c>
      <c r="B17" s="1">
        <f>VLOOKUP($A17,'4 класс'!$A$5:$BH$40,18,0)</f>
        <v>62.524999999999999</v>
      </c>
      <c r="C17" s="1">
        <f>VLOOKUP($A17,'4 класс'!$A$5:$BH$40,35,0)</f>
        <v>64.613</v>
      </c>
      <c r="D17" s="1">
        <f>VLOOKUP($A17,'4 класс'!$A$5:$BH$40,48,0)</f>
        <v>68.99499999999999</v>
      </c>
      <c r="E17" s="18">
        <f>VLOOKUP($A17,'4 класс'!$A$5:$BH$40,51,0)</f>
        <v>39.685000000000002</v>
      </c>
      <c r="F17" s="18">
        <f>VLOOKUP($A17,'4 класс'!$A$5:$BH$40,54,0)</f>
        <v>38.835000000000001</v>
      </c>
      <c r="G17" s="18">
        <f>VLOOKUP($A17,'4 класс'!$A$5:$BH$40,60,0)</f>
        <v>36.451666666666668</v>
      </c>
      <c r="H17" s="20">
        <f>VLOOKUP(A17,'5 класс'!$A$5:$BB$40,12,0)</f>
        <v>52.415624999999999</v>
      </c>
      <c r="I17" s="20">
        <f>VLOOKUP(A17,'5 класс'!$A$5:$BB$40,23,0)</f>
        <v>50.738749999999996</v>
      </c>
      <c r="J17" s="20">
        <f>VLOOKUP(A17,'5 класс'!$A$5:$BB$40,40,0)</f>
        <v>60.162142857142854</v>
      </c>
      <c r="K17" s="18">
        <f>VLOOKUP(A17,'5 класс'!$A$5:$BB$40,45,0)</f>
        <v>41.192500000000003</v>
      </c>
      <c r="L17" s="18">
        <f>VLOOKUP(A17,'5 класс'!$A$5:$BB$40,50,0)</f>
        <v>43.59</v>
      </c>
      <c r="M17" s="18">
        <f>VLOOKUP($A17,'5 класс'!$A$5:$BB$40,54,0)</f>
        <v>16.41</v>
      </c>
      <c r="N17" s="20">
        <f>VLOOKUP(A17,'6 класс'!$A$5:$BA$40,8,0)</f>
        <v>66.486666666666665</v>
      </c>
      <c r="O17" s="20">
        <f>VLOOKUP($A17,'6 класс'!$A$5:$BA$40,15,0)</f>
        <v>64.053333333333327</v>
      </c>
      <c r="P17" s="20">
        <f>VLOOKUP($A17,'6 класс'!$A$5:$BA$40,32,0)</f>
        <v>55.247142857142862</v>
      </c>
      <c r="Q17" s="18">
        <f>VLOOKUP($A17,'6 класс'!$A$5:$BA$40,39,0)</f>
        <v>41.005000000000003</v>
      </c>
      <c r="R17" s="18">
        <f>VLOOKUP($A17,'6 класс'!$A$5:$BA$40,46,0)</f>
        <v>48.425000000000004</v>
      </c>
      <c r="S17" s="18">
        <f>VLOOKUP($A17,'6 класс'!$A$5:$BA$40,50,0)</f>
        <v>33.08</v>
      </c>
      <c r="T17" s="20">
        <f>VLOOKUP(A17,'6 класс'!$A$5:$BA$40,51,0)</f>
        <v>7.45</v>
      </c>
      <c r="U17" s="20">
        <f>VLOOKUP(A17,'6 класс'!$A$5:$BA$40,52,0)</f>
        <v>7.3</v>
      </c>
      <c r="V17" s="34"/>
      <c r="W17" s="25">
        <f>VLOOKUP(A17,'7 класс'!$A$5:$BH$40,14,0)</f>
        <v>65.872500000000002</v>
      </c>
      <c r="X17" s="25">
        <f>VLOOKUP($A17,'7 класс'!$A$5:$BH$40,27,0)</f>
        <v>58.810833333333335</v>
      </c>
      <c r="Y17" s="25">
        <f>VLOOKUP($A17,'7 класс'!$A$5:$BH$40,46,0)</f>
        <v>52.518571428571427</v>
      </c>
      <c r="Z17" s="25">
        <f>VLOOKUP($A17,'7 класс'!$A$5:$BH$40,51,0)</f>
        <v>34.377499999999998</v>
      </c>
      <c r="AA17" s="25">
        <f>VLOOKUP($A17,'7 класс'!$A$5:$BH$40,56,0)</f>
        <v>24.112499999999997</v>
      </c>
      <c r="AB17" s="25">
        <f>VLOOKUP($A17,'7 класс'!$A$5:$BH$40,60,0)</f>
        <v>14.813333333333333</v>
      </c>
      <c r="AC17" s="35"/>
      <c r="AD17" s="35"/>
      <c r="AE17" s="35"/>
      <c r="AF17" s="35"/>
      <c r="AG17" s="35"/>
      <c r="AH17" s="35"/>
      <c r="AI17" s="33">
        <f>VLOOKUP($A17,'8 класс'!$A$5:$BP$40,14,0)</f>
        <v>56.129999999999988</v>
      </c>
      <c r="AJ17" s="33">
        <f>VLOOKUP($A17,'8 класс'!$A$5:$BP$40,27,0)</f>
        <v>54.187499999999993</v>
      </c>
      <c r="AK17" s="33">
        <f>VLOOKUP($A17,'8 класс'!$A$5:$BP$40,43,0)</f>
        <v>58.437333333333328</v>
      </c>
      <c r="AL17" s="33">
        <f>VLOOKUP($A17,'8 класс'!$A$5:$BP$40,52,0)</f>
        <v>32.31333333333334</v>
      </c>
      <c r="AM17" s="33">
        <f>VLOOKUP($A17,'8 класс'!$A$5:$BP$40,61,0)</f>
        <v>35.795000000000002</v>
      </c>
      <c r="AN17" s="33">
        <f>VLOOKUP($A17,'8 класс'!$A$5:$BP$40,65,0)</f>
        <v>17.43</v>
      </c>
      <c r="AO17" s="33">
        <f>VLOOKUP($A17,'8 класс'!$A$5:$BP$40,66,0)</f>
        <v>6.13</v>
      </c>
      <c r="AP17" s="33">
        <f>VLOOKUP($A17,'8 класс'!$A$5:$BP$40,67,0)</f>
        <v>7.25</v>
      </c>
      <c r="AQ17" s="36"/>
      <c r="AR17" s="37"/>
      <c r="AS17" s="37"/>
      <c r="AT17" s="37"/>
      <c r="AU17" s="37"/>
      <c r="AV17" s="37"/>
      <c r="AW17" s="37"/>
      <c r="AX17" s="37"/>
      <c r="AY17" s="37"/>
      <c r="AZ17" s="33">
        <f>VLOOKUP($A17,'10 класс'!$A$5:$W$40,20,0)</f>
        <v>55.625</v>
      </c>
      <c r="BA17" s="37"/>
      <c r="BB17" s="37"/>
      <c r="BC17" s="33">
        <f>VLOOKUP($A17,'10 класс'!$A$5:$W$40,23,0)</f>
        <v>20</v>
      </c>
    </row>
    <row r="18" spans="1:55" x14ac:dyDescent="0.25">
      <c r="A18" s="24" t="s">
        <v>16</v>
      </c>
      <c r="B18" s="1">
        <f>VLOOKUP($A18,'4 класс'!$A$5:$BH$40,18,0)</f>
        <v>68.175500000000014</v>
      </c>
      <c r="C18" s="1">
        <f>VLOOKUP($A18,'4 класс'!$A$5:$BH$40,35,0)</f>
        <v>67.179000000000002</v>
      </c>
      <c r="D18" s="1">
        <f>VLOOKUP($A18,'4 класс'!$A$5:$BH$40,48,0)</f>
        <v>70.850000000000009</v>
      </c>
      <c r="E18" s="18">
        <f>VLOOKUP($A18,'4 класс'!$A$5:$BH$40,51,0)</f>
        <v>37.76</v>
      </c>
      <c r="F18" s="18">
        <f>VLOOKUP($A18,'4 класс'!$A$5:$BH$40,54,0)</f>
        <v>31.25</v>
      </c>
      <c r="G18" s="18">
        <f>VLOOKUP($A18,'4 класс'!$A$5:$BH$40,60,0)</f>
        <v>48.831666666666656</v>
      </c>
      <c r="H18" s="20">
        <f>VLOOKUP(A18,'5 класс'!$A$5:$BB$40,12,0)</f>
        <v>54.815000000000005</v>
      </c>
      <c r="I18" s="20">
        <f>VLOOKUP(A18,'5 класс'!$A$5:$BB$40,23,0)</f>
        <v>51.044374999999995</v>
      </c>
      <c r="J18" s="20">
        <f>VLOOKUP(A18,'5 класс'!$A$5:$BB$40,40,0)</f>
        <v>55.479285714285716</v>
      </c>
      <c r="K18" s="18">
        <f>VLOOKUP(A18,'5 класс'!$A$5:$BB$40,45,0)</f>
        <v>47.542500000000004</v>
      </c>
      <c r="L18" s="18">
        <f>VLOOKUP(A18,'5 класс'!$A$5:$BB$40,50,0)</f>
        <v>50.122500000000002</v>
      </c>
      <c r="M18" s="18">
        <f>VLOOKUP($A18,'5 класс'!$A$5:$BB$40,54,0)</f>
        <v>17.753333333333334</v>
      </c>
      <c r="N18" s="20">
        <f>VLOOKUP(A18,'6 класс'!$A$5:$BA$40,8,0)</f>
        <v>71.591666666666669</v>
      </c>
      <c r="O18" s="20">
        <f>VLOOKUP($A18,'6 класс'!$A$5:$BA$40,15,0)</f>
        <v>70.191666666666663</v>
      </c>
      <c r="P18" s="20">
        <f>VLOOKUP($A18,'6 класс'!$A$5:$BA$40,32,0)</f>
        <v>56.634642857142858</v>
      </c>
      <c r="Q18" s="18">
        <f>VLOOKUP($A18,'6 класс'!$A$5:$BA$40,39,0)</f>
        <v>47.141666666666673</v>
      </c>
      <c r="R18" s="18">
        <f>VLOOKUP($A18,'6 класс'!$A$5:$BA$40,46,0)</f>
        <v>47.094999999999999</v>
      </c>
      <c r="S18" s="18">
        <f>VLOOKUP($A18,'6 класс'!$A$5:$BA$40,50,0)</f>
        <v>32.516666666666673</v>
      </c>
      <c r="T18" s="20">
        <f>VLOOKUP(A18,'6 класс'!$A$5:$BA$40,51,0)</f>
        <v>14.51</v>
      </c>
      <c r="U18" s="20">
        <f>VLOOKUP(A18,'6 класс'!$A$5:$BA$40,52,0)</f>
        <v>13.34</v>
      </c>
      <c r="V18" s="34"/>
      <c r="W18" s="25">
        <f>VLOOKUP(A18,'7 класс'!$A$5:$BH$40,14,0)</f>
        <v>61.086666666666673</v>
      </c>
      <c r="X18" s="25">
        <f>VLOOKUP($A18,'7 класс'!$A$5:$BH$40,27,0)</f>
        <v>66.688333333333333</v>
      </c>
      <c r="Y18" s="25">
        <f>VLOOKUP($A18,'7 класс'!$A$5:$BH$40,46,0)</f>
        <v>54.042857142857144</v>
      </c>
      <c r="Z18" s="25">
        <f>VLOOKUP($A18,'7 класс'!$A$5:$BH$40,51,0)</f>
        <v>36.802500000000002</v>
      </c>
      <c r="AA18" s="25">
        <f>VLOOKUP($A18,'7 класс'!$A$5:$BH$40,56,0)</f>
        <v>36.244999999999997</v>
      </c>
      <c r="AB18" s="25">
        <f>VLOOKUP($A18,'7 класс'!$A$5:$BH$40,60,0)</f>
        <v>17.253333333333334</v>
      </c>
      <c r="AC18" s="35"/>
      <c r="AD18" s="35"/>
      <c r="AE18" s="35"/>
      <c r="AF18" s="35"/>
      <c r="AG18" s="35"/>
      <c r="AH18" s="35"/>
      <c r="AI18" s="33">
        <f>VLOOKUP($A18,'8 класс'!$A$5:$BP$40,14,0)</f>
        <v>57.310833333333335</v>
      </c>
      <c r="AJ18" s="33">
        <f>VLOOKUP($A18,'8 класс'!$A$5:$BP$40,27,0)</f>
        <v>57.155833333333334</v>
      </c>
      <c r="AK18" s="33">
        <f>VLOOKUP($A18,'8 класс'!$A$5:$BP$40,43,0)</f>
        <v>57.699999999999996</v>
      </c>
      <c r="AL18" s="33">
        <f>VLOOKUP($A18,'8 класс'!$A$5:$BP$40,52,0)</f>
        <v>34.141666666666673</v>
      </c>
      <c r="AM18" s="33">
        <f>VLOOKUP($A18,'8 класс'!$A$5:$BP$40,61,0)</f>
        <v>31.350000000000005</v>
      </c>
      <c r="AN18" s="33">
        <f>VLOOKUP($A18,'8 класс'!$A$5:$BP$40,65,0)</f>
        <v>17.426666666666666</v>
      </c>
      <c r="AO18" s="33">
        <f>VLOOKUP($A18,'8 класс'!$A$5:$BP$40,66,0)</f>
        <v>5.43</v>
      </c>
      <c r="AP18" s="33">
        <f>VLOOKUP($A18,'8 класс'!$A$5:$BP$40,67,0)</f>
        <v>4.29</v>
      </c>
      <c r="AQ18" s="36"/>
      <c r="AR18" s="37"/>
      <c r="AS18" s="37"/>
      <c r="AT18" s="33">
        <f>VLOOKUP($A18,'8 класс (П)'!$A$5:$BE$13,32,0)</f>
        <v>83.333333333333329</v>
      </c>
      <c r="AU18" s="37"/>
      <c r="AV18" s="37"/>
      <c r="AW18" s="33">
        <f>VLOOKUP($A18,'8 класс (П)'!$A$5:$BE$13,57,0)</f>
        <v>71.429999999999993</v>
      </c>
      <c r="AX18" s="37"/>
      <c r="AY18" s="37"/>
      <c r="AZ18" s="33">
        <f>VLOOKUP($A18,'10 класс'!$A$5:$W$40,20,0)</f>
        <v>55.984375000000007</v>
      </c>
      <c r="BA18" s="37"/>
      <c r="BB18" s="37"/>
      <c r="BC18" s="33">
        <f>VLOOKUP($A18,'10 класс'!$A$5:$W$40,23,0)</f>
        <v>40.43</v>
      </c>
    </row>
    <row r="19" spans="1:55" x14ac:dyDescent="0.25">
      <c r="A19" s="24" t="s">
        <v>17</v>
      </c>
      <c r="B19" s="1">
        <f>VLOOKUP($A19,'4 класс'!$A$5:$BH$40,18,0)</f>
        <v>62.704999999999998</v>
      </c>
      <c r="C19" s="1">
        <f>VLOOKUP($A19,'4 класс'!$A$5:$BH$40,35,0)</f>
        <v>63.125500000000002</v>
      </c>
      <c r="D19" s="1">
        <f>VLOOKUP($A19,'4 класс'!$A$5:$BH$40,48,0)</f>
        <v>70.33250000000001</v>
      </c>
      <c r="E19" s="18">
        <f>VLOOKUP($A19,'4 класс'!$A$5:$BH$40,51,0)</f>
        <v>24.41</v>
      </c>
      <c r="F19" s="18">
        <f>VLOOKUP($A19,'4 класс'!$A$5:$BH$40,54,0)</f>
        <v>26.045000000000002</v>
      </c>
      <c r="G19" s="18">
        <f>VLOOKUP($A19,'4 класс'!$A$5:$BH$40,60,0)</f>
        <v>30.121666666666666</v>
      </c>
      <c r="H19" s="20">
        <f>VLOOKUP(A19,'5 класс'!$A$5:$BB$40,12,0)</f>
        <v>58.37</v>
      </c>
      <c r="I19" s="20">
        <f>VLOOKUP(A19,'5 класс'!$A$5:$BB$40,23,0)</f>
        <v>55.972500000000004</v>
      </c>
      <c r="J19" s="20">
        <f>VLOOKUP(A19,'5 класс'!$A$5:$BB$40,40,0)</f>
        <v>65.662857142857135</v>
      </c>
      <c r="K19" s="18">
        <f>VLOOKUP(A19,'5 класс'!$A$5:$BB$40,45,0)</f>
        <v>51.337499999999999</v>
      </c>
      <c r="L19" s="18">
        <f>VLOOKUP(A19,'5 класс'!$A$5:$BB$40,50,0)</f>
        <v>48.052499999999995</v>
      </c>
      <c r="M19" s="18">
        <f>VLOOKUP($A19,'5 класс'!$A$5:$BB$40,54,0)</f>
        <v>19.523333333333333</v>
      </c>
      <c r="N19" s="20">
        <f>VLOOKUP(A19,'6 класс'!$A$5:$BA$40,8,0)</f>
        <v>67.698333333333323</v>
      </c>
      <c r="O19" s="20">
        <f>VLOOKUP($A19,'6 класс'!$A$5:$BA$40,15,0)</f>
        <v>72.548333333333346</v>
      </c>
      <c r="P19" s="20">
        <f>VLOOKUP($A19,'6 класс'!$A$5:$BA$40,32,0)</f>
        <v>59.376071428571429</v>
      </c>
      <c r="Q19" s="18">
        <f>VLOOKUP($A19,'6 класс'!$A$5:$BA$40,39,0)</f>
        <v>49.398333333333333</v>
      </c>
      <c r="R19" s="18">
        <f>VLOOKUP($A19,'6 класс'!$A$5:$BA$40,46,0)</f>
        <v>47.305000000000007</v>
      </c>
      <c r="S19" s="18">
        <f>VLOOKUP($A19,'6 класс'!$A$5:$BA$40,50,0)</f>
        <v>33.333333333333336</v>
      </c>
      <c r="T19" s="20">
        <f>VLOOKUP(A19,'6 класс'!$A$5:$BA$40,51,0)</f>
        <v>9.7899999999999991</v>
      </c>
      <c r="U19" s="20">
        <f>VLOOKUP(A19,'6 класс'!$A$5:$BA$40,52,0)</f>
        <v>11.76</v>
      </c>
      <c r="V19" s="34"/>
      <c r="W19" s="25">
        <f>VLOOKUP(A19,'7 класс'!$A$5:$BH$40,14,0)</f>
        <v>61.216666666666661</v>
      </c>
      <c r="X19" s="25">
        <f>VLOOKUP($A19,'7 класс'!$A$5:$BH$40,27,0)</f>
        <v>64.830833333333331</v>
      </c>
      <c r="Y19" s="25">
        <f>VLOOKUP($A19,'7 класс'!$A$5:$BH$40,46,0)</f>
        <v>59.794285714285728</v>
      </c>
      <c r="Z19" s="25">
        <f>VLOOKUP($A19,'7 класс'!$A$5:$BH$40,51,0)</f>
        <v>20.602499999999999</v>
      </c>
      <c r="AA19" s="25">
        <f>VLOOKUP($A19,'7 класс'!$A$5:$BH$40,56,0)</f>
        <v>23.66</v>
      </c>
      <c r="AB19" s="25">
        <f>VLOOKUP($A19,'7 класс'!$A$5:$BH$40,60,0)</f>
        <v>21.463333333333335</v>
      </c>
      <c r="AC19" s="35"/>
      <c r="AD19" s="35"/>
      <c r="AE19" s="35"/>
      <c r="AF19" s="35"/>
      <c r="AG19" s="35"/>
      <c r="AH19" s="35"/>
      <c r="AI19" s="33">
        <f>VLOOKUP($A19,'8 класс'!$A$5:$BP$40,14,0)</f>
        <v>53.852499999999999</v>
      </c>
      <c r="AJ19" s="33">
        <f>VLOOKUP($A19,'8 класс'!$A$5:$BP$40,27,0)</f>
        <v>55.95333333333334</v>
      </c>
      <c r="AK19" s="33">
        <f>VLOOKUP($A19,'8 класс'!$A$5:$BP$40,43,0)</f>
        <v>62.298000000000002</v>
      </c>
      <c r="AL19" s="33">
        <f>VLOOKUP($A19,'8 класс'!$A$5:$BP$40,52,0)</f>
        <v>30.198333333333334</v>
      </c>
      <c r="AM19" s="33">
        <f>VLOOKUP($A19,'8 класс'!$A$5:$BP$40,61,0)</f>
        <v>33.55083333333333</v>
      </c>
      <c r="AN19" s="33">
        <f>VLOOKUP($A19,'8 класс'!$A$5:$BP$40,65,0)</f>
        <v>14.943333333333333</v>
      </c>
      <c r="AO19" s="33">
        <f>VLOOKUP($A19,'8 класс'!$A$5:$BP$40,66,0)</f>
        <v>2.69</v>
      </c>
      <c r="AP19" s="33">
        <f>VLOOKUP($A19,'8 класс'!$A$5:$BP$40,67,0)</f>
        <v>0</v>
      </c>
      <c r="AQ19" s="36"/>
      <c r="AR19" s="37"/>
      <c r="AS19" s="37"/>
      <c r="AT19" s="37"/>
      <c r="AU19" s="37"/>
      <c r="AV19" s="37"/>
      <c r="AW19" s="37"/>
      <c r="AX19" s="37"/>
      <c r="AY19" s="37"/>
      <c r="AZ19" s="33">
        <f>VLOOKUP($A19,'10 класс'!$A$5:$W$40,20,0)</f>
        <v>67.067499999999995</v>
      </c>
      <c r="BA19" s="37"/>
      <c r="BB19" s="37"/>
      <c r="BC19" s="33">
        <f>VLOOKUP($A19,'10 класс'!$A$5:$W$40,23,0)</f>
        <v>33.33</v>
      </c>
    </row>
    <row r="20" spans="1:55" x14ac:dyDescent="0.25">
      <c r="A20" s="24" t="s">
        <v>18</v>
      </c>
      <c r="B20" s="1">
        <f>VLOOKUP($A20,'4 класс'!$A$5:$BH$40,18,0)</f>
        <v>69.462999999999994</v>
      </c>
      <c r="C20" s="1">
        <f>VLOOKUP($A20,'4 класс'!$A$5:$BH$40,35,0)</f>
        <v>67.369</v>
      </c>
      <c r="D20" s="1">
        <f>VLOOKUP($A20,'4 класс'!$A$5:$BH$40,48,0)</f>
        <v>71.317499999999995</v>
      </c>
      <c r="E20" s="18">
        <f>VLOOKUP($A20,'4 класс'!$A$5:$BH$40,51,0)</f>
        <v>35.664999999999999</v>
      </c>
      <c r="F20" s="18">
        <f>VLOOKUP($A20,'4 класс'!$A$5:$BH$40,54,0)</f>
        <v>36.085000000000001</v>
      </c>
      <c r="G20" s="18">
        <f>VLOOKUP($A20,'4 класс'!$A$5:$BH$40,60,0)</f>
        <v>43.418333333333329</v>
      </c>
      <c r="H20" s="20">
        <f>VLOOKUP(A20,'5 класс'!$A$5:$BB$40,12,0)</f>
        <v>56.008749999999999</v>
      </c>
      <c r="I20" s="20">
        <f>VLOOKUP(A20,'5 класс'!$A$5:$BB$40,23,0)</f>
        <v>60.229375000000005</v>
      </c>
      <c r="J20" s="20">
        <f>VLOOKUP(A20,'5 класс'!$A$5:$BB$40,40,0)</f>
        <v>58.645714285714284</v>
      </c>
      <c r="K20" s="18">
        <f>VLOOKUP(A20,'5 класс'!$A$5:$BB$40,45,0)</f>
        <v>40.732500000000002</v>
      </c>
      <c r="L20" s="18">
        <f>VLOOKUP(A20,'5 класс'!$A$5:$BB$40,50,0)</f>
        <v>48.95</v>
      </c>
      <c r="M20" s="18">
        <f>VLOOKUP($A20,'5 класс'!$A$5:$BB$40,54,0)</f>
        <v>25.813333333333333</v>
      </c>
      <c r="N20" s="20">
        <f>VLOOKUP(A20,'6 класс'!$A$5:$BA$40,8,0)</f>
        <v>71.714999999999989</v>
      </c>
      <c r="O20" s="20">
        <f>VLOOKUP($A20,'6 класс'!$A$5:$BA$40,15,0)</f>
        <v>75.674999999999997</v>
      </c>
      <c r="P20" s="20">
        <f>VLOOKUP($A20,'6 класс'!$A$5:$BA$40,32,0)</f>
        <v>56.317500000000017</v>
      </c>
      <c r="Q20" s="18">
        <f>VLOOKUP($A20,'6 класс'!$A$5:$BA$40,39,0)</f>
        <v>49.785000000000004</v>
      </c>
      <c r="R20" s="18">
        <f>VLOOKUP($A20,'6 класс'!$A$5:$BA$40,46,0)</f>
        <v>50.751666666666665</v>
      </c>
      <c r="S20" s="18">
        <f>VLOOKUP($A20,'6 класс'!$A$5:$BA$40,50,0)</f>
        <v>35.676666666666669</v>
      </c>
      <c r="T20" s="20">
        <f>VLOOKUP(A20,'6 класс'!$A$5:$BA$40,51,0)</f>
        <v>17.260000000000002</v>
      </c>
      <c r="U20" s="20">
        <f>VLOOKUP(A20,'6 класс'!$A$5:$BA$40,52,0)</f>
        <v>5.86</v>
      </c>
      <c r="V20" s="34"/>
      <c r="W20" s="25">
        <f>VLOOKUP(A20,'7 класс'!$A$5:$BH$40,14,0)</f>
        <v>63.48666666666665</v>
      </c>
      <c r="X20" s="25">
        <f>VLOOKUP($A20,'7 класс'!$A$5:$BH$40,27,0)</f>
        <v>66.497499999999988</v>
      </c>
      <c r="Y20" s="25">
        <f>VLOOKUP($A20,'7 класс'!$A$5:$BH$40,46,0)</f>
        <v>54.573928571428588</v>
      </c>
      <c r="Z20" s="25">
        <f>VLOOKUP($A20,'7 класс'!$A$5:$BH$40,51,0)</f>
        <v>32.555</v>
      </c>
      <c r="AA20" s="25">
        <f>VLOOKUP($A20,'7 класс'!$A$5:$BH$40,56,0)</f>
        <v>23.990000000000002</v>
      </c>
      <c r="AB20" s="25">
        <f>VLOOKUP($A20,'7 класс'!$A$5:$BH$40,60,0)</f>
        <v>18.226666666666667</v>
      </c>
      <c r="AC20" s="35"/>
      <c r="AD20" s="35"/>
      <c r="AE20" s="35"/>
      <c r="AF20" s="35"/>
      <c r="AG20" s="35"/>
      <c r="AH20" s="35"/>
      <c r="AI20" s="33">
        <f>VLOOKUP($A20,'8 класс'!$A$5:$BP$40,14,0)</f>
        <v>58.012499999999996</v>
      </c>
      <c r="AJ20" s="33">
        <f>VLOOKUP($A20,'8 класс'!$A$5:$BP$40,27,0)</f>
        <v>60.485833333333339</v>
      </c>
      <c r="AK20" s="33">
        <f>VLOOKUP($A20,'8 класс'!$A$5:$BP$40,43,0)</f>
        <v>62.234000000000002</v>
      </c>
      <c r="AL20" s="33">
        <f>VLOOKUP($A20,'8 класс'!$A$5:$BP$40,52,0)</f>
        <v>32.660000000000004</v>
      </c>
      <c r="AM20" s="33">
        <f>VLOOKUP($A20,'8 класс'!$A$5:$BP$40,61,0)</f>
        <v>29.89916666666667</v>
      </c>
      <c r="AN20" s="33">
        <f>VLOOKUP($A20,'8 класс'!$A$5:$BP$40,65,0)</f>
        <v>21.356666666666669</v>
      </c>
      <c r="AO20" s="33">
        <f>VLOOKUP($A20,'8 класс'!$A$5:$BP$40,66,0)</f>
        <v>5.38</v>
      </c>
      <c r="AP20" s="33">
        <f>VLOOKUP($A20,'8 класс'!$A$5:$BP$40,67,0)</f>
        <v>2.75</v>
      </c>
      <c r="AQ20" s="36"/>
      <c r="AR20" s="37"/>
      <c r="AS20" s="37"/>
      <c r="AT20" s="37"/>
      <c r="AU20" s="37"/>
      <c r="AV20" s="37"/>
      <c r="AW20" s="37"/>
      <c r="AX20" s="37"/>
      <c r="AY20" s="37"/>
      <c r="AZ20" s="33">
        <f>VLOOKUP($A20,'10 класс'!$A$5:$W$40,20,0)</f>
        <v>61.798750000000005</v>
      </c>
      <c r="BA20" s="37"/>
      <c r="BB20" s="37"/>
      <c r="BC20" s="33">
        <f>VLOOKUP($A20,'10 класс'!$A$5:$W$40,23,0)</f>
        <v>34.18</v>
      </c>
    </row>
    <row r="21" spans="1:55" x14ac:dyDescent="0.25">
      <c r="A21" s="24" t="s">
        <v>19</v>
      </c>
      <c r="B21" s="1">
        <f>VLOOKUP($A21,'4 класс'!$A$5:$BH$40,18,0)</f>
        <v>69.586000000000013</v>
      </c>
      <c r="C21" s="1">
        <f>VLOOKUP($A21,'4 класс'!$A$5:$BH$40,35,0)</f>
        <v>67.364000000000004</v>
      </c>
      <c r="D21" s="1">
        <f>VLOOKUP($A21,'4 класс'!$A$5:$BH$40,48,0)</f>
        <v>73.686874999999986</v>
      </c>
      <c r="E21" s="18">
        <f>VLOOKUP($A21,'4 класс'!$A$5:$BH$40,51,0)</f>
        <v>28.92</v>
      </c>
      <c r="F21" s="18">
        <f>VLOOKUP($A21,'4 класс'!$A$5:$BH$40,54,0)</f>
        <v>30.274999999999999</v>
      </c>
      <c r="G21" s="18">
        <f>VLOOKUP($A21,'4 класс'!$A$5:$BH$40,60,0)</f>
        <v>37.901666666666671</v>
      </c>
      <c r="H21" s="20">
        <f>VLOOKUP(A21,'5 класс'!$A$5:$BB$40,12,0)</f>
        <v>60.952499999999993</v>
      </c>
      <c r="I21" s="20">
        <f>VLOOKUP(A21,'5 класс'!$A$5:$BB$40,23,0)</f>
        <v>64.851250000000007</v>
      </c>
      <c r="J21" s="20">
        <f>VLOOKUP(A21,'5 класс'!$A$5:$BB$40,40,0)</f>
        <v>65.008571428571429</v>
      </c>
      <c r="K21" s="18">
        <f>VLOOKUP(A21,'5 класс'!$A$5:$BB$40,45,0)</f>
        <v>56.782499999999999</v>
      </c>
      <c r="L21" s="18">
        <f>VLOOKUP(A21,'5 класс'!$A$5:$BB$40,50,0)</f>
        <v>52.977499999999999</v>
      </c>
      <c r="M21" s="18">
        <f>VLOOKUP($A21,'5 класс'!$A$5:$BB$40,54,0)</f>
        <v>15.716666666666669</v>
      </c>
      <c r="N21" s="20">
        <f>VLOOKUP(A21,'6 класс'!$A$5:$BA$40,8,0)</f>
        <v>72.17</v>
      </c>
      <c r="O21" s="20">
        <f>VLOOKUP($A21,'6 класс'!$A$5:$BA$40,15,0)</f>
        <v>82.304999999999993</v>
      </c>
      <c r="P21" s="20">
        <f>VLOOKUP($A21,'6 класс'!$A$5:$BA$40,32,0)</f>
        <v>63.316071428571433</v>
      </c>
      <c r="Q21" s="18">
        <f>VLOOKUP($A21,'6 класс'!$A$5:$BA$40,39,0)</f>
        <v>52.32</v>
      </c>
      <c r="R21" s="18">
        <f>VLOOKUP($A21,'6 класс'!$A$5:$BA$40,46,0)</f>
        <v>57.906666666666666</v>
      </c>
      <c r="S21" s="18">
        <f>VLOOKUP($A21,'6 класс'!$A$5:$BA$40,50,0)</f>
        <v>34.536666666666669</v>
      </c>
      <c r="T21" s="20">
        <f>VLOOKUP(A21,'6 класс'!$A$5:$BA$40,51,0)</f>
        <v>8.09</v>
      </c>
      <c r="U21" s="20">
        <f>VLOOKUP(A21,'6 класс'!$A$5:$BA$40,52,0)</f>
        <v>15.58</v>
      </c>
      <c r="V21" s="34"/>
      <c r="W21" s="25">
        <f>VLOOKUP(A21,'7 класс'!$A$5:$BH$40,14,0)</f>
        <v>65.657499999999985</v>
      </c>
      <c r="X21" s="25">
        <f>VLOOKUP($A21,'7 класс'!$A$5:$BH$40,27,0)</f>
        <v>69.663333333333327</v>
      </c>
      <c r="Y21" s="25">
        <f>VLOOKUP($A21,'7 класс'!$A$5:$BH$40,46,0)</f>
        <v>61.347142857142849</v>
      </c>
      <c r="Z21" s="25">
        <f>VLOOKUP($A21,'7 класс'!$A$5:$BH$40,51,0)</f>
        <v>25.534999999999997</v>
      </c>
      <c r="AA21" s="25">
        <f>VLOOKUP($A21,'7 класс'!$A$5:$BH$40,56,0)</f>
        <v>26.182499999999997</v>
      </c>
      <c r="AB21" s="25">
        <f>VLOOKUP($A21,'7 класс'!$A$5:$BH$40,60,0)</f>
        <v>25.756666666666664</v>
      </c>
      <c r="AC21" s="35"/>
      <c r="AD21" s="35"/>
      <c r="AE21" s="25">
        <f>VLOOKUP($A21,'7 класс (П)'!$A$5:$BD$13,34,0)</f>
        <v>68.020833333333329</v>
      </c>
      <c r="AF21" s="35"/>
      <c r="AG21" s="35"/>
      <c r="AH21" s="25">
        <f>VLOOKUP($A21,'7 класс (П)'!$A$5:$BD$13,56,0)</f>
        <v>31.5</v>
      </c>
      <c r="AI21" s="33">
        <f>VLOOKUP($A21,'8 класс'!$A$5:$BP$40,14,0)</f>
        <v>57.082500000000003</v>
      </c>
      <c r="AJ21" s="33">
        <f>VLOOKUP($A21,'8 класс'!$A$5:$BP$40,27,0)</f>
        <v>66.637500000000003</v>
      </c>
      <c r="AK21" s="33">
        <f>VLOOKUP($A21,'8 класс'!$A$5:$BP$40,43,0)</f>
        <v>64.025999999999996</v>
      </c>
      <c r="AL21" s="33">
        <f>VLOOKUP($A21,'8 класс'!$A$5:$BP$40,52,0)</f>
        <v>37.606666666666662</v>
      </c>
      <c r="AM21" s="33">
        <f>VLOOKUP($A21,'8 класс'!$A$5:$BP$40,61,0)</f>
        <v>33.534166666666664</v>
      </c>
      <c r="AN21" s="33">
        <f>VLOOKUP($A21,'8 класс'!$A$5:$BP$40,65,0)</f>
        <v>13.32</v>
      </c>
      <c r="AO21" s="33">
        <f>VLOOKUP($A21,'8 класс'!$A$5:$BP$40,66,0)</f>
        <v>6.67</v>
      </c>
      <c r="AP21" s="33">
        <f>VLOOKUP($A21,'8 класс'!$A$5:$BP$40,67,0)</f>
        <v>6.72</v>
      </c>
      <c r="AQ21" s="36"/>
      <c r="AR21" s="37"/>
      <c r="AS21" s="37"/>
      <c r="AT21" s="37"/>
      <c r="AU21" s="37"/>
      <c r="AV21" s="37"/>
      <c r="AW21" s="37"/>
      <c r="AX21" s="37"/>
      <c r="AY21" s="37"/>
      <c r="AZ21" s="33">
        <f>VLOOKUP($A21,'10 класс'!$A$5:$W$40,20,0)</f>
        <v>64.316249999999997</v>
      </c>
      <c r="BA21" s="37"/>
      <c r="BB21" s="37"/>
      <c r="BC21" s="33">
        <f>VLOOKUP($A21,'10 класс'!$A$5:$W$40,23,0)</f>
        <v>35.24</v>
      </c>
    </row>
    <row r="22" spans="1:55" x14ac:dyDescent="0.25">
      <c r="A22" s="24" t="s">
        <v>63</v>
      </c>
      <c r="B22" s="1">
        <f>VLOOKUP($A22,'4 класс'!$A$5:$BH$40,18,0)</f>
        <v>64.962000000000003</v>
      </c>
      <c r="C22" s="1">
        <f>VLOOKUP($A22,'4 класс'!$A$5:$BH$40,35,0)</f>
        <v>66.413500000000013</v>
      </c>
      <c r="D22" s="1">
        <f>VLOOKUP($A22,'4 класс'!$A$5:$BH$40,48,0)</f>
        <v>67.749375000000001</v>
      </c>
      <c r="E22" s="18">
        <f>VLOOKUP($A22,'4 класс'!$A$5:$BH$40,51,0)</f>
        <v>26.104999999999997</v>
      </c>
      <c r="F22" s="18">
        <f>VLOOKUP($A22,'4 класс'!$A$5:$BH$40,54,0)</f>
        <v>30.265000000000001</v>
      </c>
      <c r="G22" s="18">
        <f>VLOOKUP($A22,'4 класс'!$A$5:$BH$40,60,0)</f>
        <v>40.168333333333329</v>
      </c>
      <c r="H22" s="20">
        <f>VLOOKUP(A22,'5 класс'!$A$5:$BB$40,12,0)</f>
        <v>58.581874999999997</v>
      </c>
      <c r="I22" s="20">
        <f>VLOOKUP(A22,'5 класс'!$A$5:$BB$40,23,0)</f>
        <v>54.004999999999995</v>
      </c>
      <c r="J22" s="20">
        <f>VLOOKUP(A22,'5 класс'!$A$5:$BB$40,40,0)</f>
        <v>63.732857142857142</v>
      </c>
      <c r="K22" s="18">
        <f>VLOOKUP(A22,'5 класс'!$A$5:$BB$40,45,0)</f>
        <v>47.027499999999996</v>
      </c>
      <c r="L22" s="18">
        <f>VLOOKUP(A22,'5 класс'!$A$5:$BB$40,50,0)</f>
        <v>42.752499999999998</v>
      </c>
      <c r="M22" s="18">
        <f>VLOOKUP($A22,'5 класс'!$A$5:$BB$40,54,0)</f>
        <v>17.8</v>
      </c>
      <c r="N22" s="20">
        <f>VLOOKUP(A22,'6 класс'!$A$5:$BA$40,8,0)</f>
        <v>74.293333333333337</v>
      </c>
      <c r="O22" s="20">
        <f>VLOOKUP($A22,'6 класс'!$A$5:$BA$40,15,0)</f>
        <v>70.158333333333331</v>
      </c>
      <c r="P22" s="20">
        <f>VLOOKUP($A22,'6 класс'!$A$5:$BA$40,32,0)</f>
        <v>56.880714285714291</v>
      </c>
      <c r="Q22" s="18">
        <f>VLOOKUP($A22,'6 класс'!$A$5:$BA$40,39,0)</f>
        <v>43.843333333333334</v>
      </c>
      <c r="R22" s="18">
        <f>VLOOKUP($A22,'6 класс'!$A$5:$BA$40,46,0)</f>
        <v>50.521666666666668</v>
      </c>
      <c r="S22" s="18">
        <f>VLOOKUP($A22,'6 класс'!$A$5:$BA$40,50,0)</f>
        <v>28.566666666666666</v>
      </c>
      <c r="T22" s="20">
        <f>VLOOKUP(A22,'6 класс'!$A$5:$BA$40,51,0)</f>
        <v>1.19</v>
      </c>
      <c r="U22" s="20">
        <f>VLOOKUP(A22,'6 класс'!$A$5:$BA$40,52,0)</f>
        <v>10.63</v>
      </c>
      <c r="V22" s="34"/>
      <c r="W22" s="25">
        <f>VLOOKUP(A22,'7 класс'!$A$5:$BH$40,14,0)</f>
        <v>63.770833333333336</v>
      </c>
      <c r="X22" s="25">
        <f>VLOOKUP($A22,'7 класс'!$A$5:$BH$40,27,0)</f>
        <v>63.023333333333333</v>
      </c>
      <c r="Y22" s="25">
        <f>VLOOKUP($A22,'7 класс'!$A$5:$BH$40,46,0)</f>
        <v>58.791428571428582</v>
      </c>
      <c r="Z22" s="25">
        <f>VLOOKUP($A22,'7 класс'!$A$5:$BH$40,51,0)</f>
        <v>24.92</v>
      </c>
      <c r="AA22" s="25">
        <f>VLOOKUP($A22,'7 класс'!$A$5:$BH$40,56,0)</f>
        <v>26.444999999999997</v>
      </c>
      <c r="AB22" s="25">
        <f>VLOOKUP($A22,'7 класс'!$A$5:$BH$40,60,0)</f>
        <v>12.229999999999999</v>
      </c>
      <c r="AC22" s="35"/>
      <c r="AD22" s="35"/>
      <c r="AE22" s="35"/>
      <c r="AF22" s="35"/>
      <c r="AG22" s="35"/>
      <c r="AH22" s="35"/>
      <c r="AI22" s="33">
        <f>VLOOKUP($A22,'8 класс'!$A$5:$BP$40,14,0)</f>
        <v>62.343333333333327</v>
      </c>
      <c r="AJ22" s="33">
        <f>VLOOKUP($A22,'8 класс'!$A$5:$BP$40,27,0)</f>
        <v>60.588333333333331</v>
      </c>
      <c r="AK22" s="33">
        <f>VLOOKUP($A22,'8 класс'!$A$5:$BP$40,43,0)</f>
        <v>59.775333333333336</v>
      </c>
      <c r="AL22" s="33">
        <f>VLOOKUP($A22,'8 класс'!$A$5:$BP$40,52,0)</f>
        <v>29.594166666666666</v>
      </c>
      <c r="AM22" s="33">
        <f>VLOOKUP($A22,'8 класс'!$A$5:$BP$40,61,0)</f>
        <v>30.150833333333335</v>
      </c>
      <c r="AN22" s="33">
        <f>VLOOKUP($A22,'8 класс'!$A$5:$BP$40,65,0)</f>
        <v>11.896666666666667</v>
      </c>
      <c r="AO22" s="33">
        <f>VLOOKUP($A22,'8 класс'!$A$5:$BP$40,66,0)</f>
        <v>7.87</v>
      </c>
      <c r="AP22" s="33">
        <f>VLOOKUP($A22,'8 класс'!$A$5:$BP$40,67,0)</f>
        <v>3.98</v>
      </c>
      <c r="AQ22" s="36"/>
      <c r="AR22" s="37"/>
      <c r="AS22" s="37"/>
      <c r="AT22" s="37"/>
      <c r="AU22" s="37"/>
      <c r="AV22" s="37"/>
      <c r="AW22" s="37"/>
      <c r="AX22" s="37"/>
      <c r="AY22" s="37"/>
      <c r="AZ22" s="33">
        <f>VLOOKUP($A22,'10 класс'!$A$5:$W$40,20,0)</f>
        <v>57.388750000000002</v>
      </c>
      <c r="BA22" s="37"/>
      <c r="BB22" s="37"/>
      <c r="BC22" s="33">
        <f>VLOOKUP($A22,'10 класс'!$A$5:$W$40,23,0)</f>
        <v>33.47</v>
      </c>
    </row>
    <row r="23" spans="1:55" x14ac:dyDescent="0.25">
      <c r="A23" s="24" t="s">
        <v>20</v>
      </c>
      <c r="B23" s="1">
        <f>VLOOKUP($A23,'4 класс'!$A$5:$BH$40,18,0)</f>
        <v>67.841999999999999</v>
      </c>
      <c r="C23" s="1">
        <f>VLOOKUP($A23,'4 класс'!$A$5:$BH$40,35,0)</f>
        <v>64.16149999999999</v>
      </c>
      <c r="D23" s="1">
        <f>VLOOKUP($A23,'4 класс'!$A$5:$BH$40,48,0)</f>
        <v>65.520624999999995</v>
      </c>
      <c r="E23" s="18">
        <f>VLOOKUP($A23,'4 класс'!$A$5:$BH$40,51,0)</f>
        <v>33.114999999999995</v>
      </c>
      <c r="F23" s="18">
        <f>VLOOKUP($A23,'4 класс'!$A$5:$BH$40,54,0)</f>
        <v>27.96</v>
      </c>
      <c r="G23" s="18">
        <f>VLOOKUP($A23,'4 класс'!$A$5:$BH$40,60,0)</f>
        <v>41.881666666666668</v>
      </c>
      <c r="H23" s="20">
        <f>VLOOKUP(A23,'5 класс'!$A$5:$BB$40,12,0)</f>
        <v>50.498750000000001</v>
      </c>
      <c r="I23" s="20">
        <f>VLOOKUP(A23,'5 класс'!$A$5:$BB$40,23,0)</f>
        <v>56.949374999999989</v>
      </c>
      <c r="J23" s="20">
        <f>VLOOKUP(A23,'5 класс'!$A$5:$BB$40,40,0)</f>
        <v>55.730714285714285</v>
      </c>
      <c r="K23" s="18">
        <f>VLOOKUP(A23,'5 класс'!$A$5:$BB$40,45,0)</f>
        <v>42.827500000000001</v>
      </c>
      <c r="L23" s="18">
        <f>VLOOKUP(A23,'5 класс'!$A$5:$BB$40,50,0)</f>
        <v>49.375</v>
      </c>
      <c r="M23" s="18">
        <f>VLOOKUP($A23,'5 класс'!$A$5:$BB$40,54,0)</f>
        <v>18.260000000000002</v>
      </c>
      <c r="N23" s="20">
        <f>VLOOKUP(A23,'6 класс'!$A$5:$BA$40,8,0)</f>
        <v>64.756666666666661</v>
      </c>
      <c r="O23" s="20">
        <f>VLOOKUP($A23,'6 класс'!$A$5:$BA$40,15,0)</f>
        <v>71.714999999999989</v>
      </c>
      <c r="P23" s="20">
        <f>VLOOKUP($A23,'6 класс'!$A$5:$BA$40,32,0)</f>
        <v>53.222857142857137</v>
      </c>
      <c r="Q23" s="18">
        <f>VLOOKUP($A23,'6 класс'!$A$5:$BA$40,39,0)</f>
        <v>44.036666666666662</v>
      </c>
      <c r="R23" s="18">
        <f>VLOOKUP($A23,'6 класс'!$A$5:$BA$40,46,0)</f>
        <v>45.92166666666666</v>
      </c>
      <c r="S23" s="18">
        <f>VLOOKUP($A23,'6 класс'!$A$5:$BA$40,50,0)</f>
        <v>31.77333333333333</v>
      </c>
      <c r="T23" s="20">
        <f>VLOOKUP(A23,'6 класс'!$A$5:$BA$40,51,0)</f>
        <v>10.78</v>
      </c>
      <c r="U23" s="20">
        <f>VLOOKUP(A23,'6 класс'!$A$5:$BA$40,52,0)</f>
        <v>10.37</v>
      </c>
      <c r="V23" s="34"/>
      <c r="W23" s="25">
        <f>VLOOKUP(A23,'7 класс'!$A$5:$BH$40,14,0)</f>
        <v>66.364166666666662</v>
      </c>
      <c r="X23" s="25">
        <f>VLOOKUP($A23,'7 класс'!$A$5:$BH$40,27,0)</f>
        <v>64.19</v>
      </c>
      <c r="Y23" s="25">
        <f>VLOOKUP($A23,'7 класс'!$A$5:$BH$40,46,0)</f>
        <v>52.544642857142868</v>
      </c>
      <c r="Z23" s="25">
        <f>VLOOKUP($A23,'7 класс'!$A$5:$BH$40,51,0)</f>
        <v>31.8325</v>
      </c>
      <c r="AA23" s="25">
        <f>VLOOKUP($A23,'7 класс'!$A$5:$BH$40,56,0)</f>
        <v>37.209999999999994</v>
      </c>
      <c r="AB23" s="25">
        <f>VLOOKUP($A23,'7 класс'!$A$5:$BH$40,60,0)</f>
        <v>16.813333333333336</v>
      </c>
      <c r="AC23" s="35"/>
      <c r="AD23" s="25">
        <f>VLOOKUP($A23,'7 класс (П)'!$A$5:$BD$13,19,0)</f>
        <v>63.28125</v>
      </c>
      <c r="AE23" s="35"/>
      <c r="AF23" s="35"/>
      <c r="AG23" s="25">
        <f>VLOOKUP($A23,'7 класс (П)'!$A$5:$BD$13,50,0)</f>
        <v>53.571428571428569</v>
      </c>
      <c r="AH23" s="35"/>
      <c r="AI23" s="33">
        <f>VLOOKUP($A23,'8 класс'!$A$5:$BP$40,14,0)</f>
        <v>52.470833333333331</v>
      </c>
      <c r="AJ23" s="33">
        <f>VLOOKUP($A23,'8 класс'!$A$5:$BP$40,27,0)</f>
        <v>58.48</v>
      </c>
      <c r="AK23" s="33">
        <f>VLOOKUP($A23,'8 класс'!$A$5:$BP$40,43,0)</f>
        <v>62.148000000000017</v>
      </c>
      <c r="AL23" s="33">
        <f>VLOOKUP($A23,'8 класс'!$A$5:$BP$40,52,0)</f>
        <v>35.104166666666664</v>
      </c>
      <c r="AM23" s="33">
        <f>VLOOKUP($A23,'8 класс'!$A$5:$BP$40,61,0)</f>
        <v>35.940833333333323</v>
      </c>
      <c r="AN23" s="33">
        <f>VLOOKUP($A23,'8 класс'!$A$5:$BP$40,65,0)</f>
        <v>14.770000000000001</v>
      </c>
      <c r="AO23" s="33">
        <f>VLOOKUP($A23,'8 класс'!$A$5:$BP$40,66,0)</f>
        <v>12.39</v>
      </c>
      <c r="AP23" s="33">
        <f>VLOOKUP($A23,'8 класс'!$A$5:$BP$40,67,0)</f>
        <v>4.1900000000000004</v>
      </c>
      <c r="AQ23" s="36"/>
      <c r="AR23" s="33">
        <f>VLOOKUP($A23,'8 класс (П)'!$A$5:$BE$13,10,0)</f>
        <v>63.942500000000003</v>
      </c>
      <c r="AS23" s="37"/>
      <c r="AT23" s="33">
        <f>VLOOKUP($A23,'8 класс (П)'!$A$5:$BE$13,32,0)</f>
        <v>53.470833333333339</v>
      </c>
      <c r="AU23" s="33">
        <f>VLOOKUP($A23,'8 класс (П)'!$A$5:$BE$13,42,0)</f>
        <v>27.992222222222221</v>
      </c>
      <c r="AV23" s="37"/>
      <c r="AW23" s="33">
        <f>VLOOKUP($A23,'8 класс (П)'!$A$5:$BE$13,57,0)</f>
        <v>37.5</v>
      </c>
      <c r="AX23" s="37"/>
      <c r="AY23" s="37"/>
      <c r="AZ23" s="33">
        <f>VLOOKUP($A23,'10 класс'!$A$5:$W$40,20,0)</f>
        <v>53.228750000000005</v>
      </c>
      <c r="BA23" s="37"/>
      <c r="BB23" s="37"/>
      <c r="BC23" s="33">
        <f>VLOOKUP($A23,'10 класс'!$A$5:$W$40,23,0)</f>
        <v>42.5</v>
      </c>
    </row>
    <row r="24" spans="1:55" x14ac:dyDescent="0.25">
      <c r="A24" s="24" t="s">
        <v>21</v>
      </c>
      <c r="B24" s="1">
        <f>VLOOKUP($A24,'4 класс'!$A$5:$BH$40,18,0)</f>
        <v>69.003500000000003</v>
      </c>
      <c r="C24" s="1">
        <f>VLOOKUP($A24,'4 класс'!$A$5:$BH$40,35,0)</f>
        <v>63.890999999999984</v>
      </c>
      <c r="D24" s="1">
        <f>VLOOKUP($A24,'4 класс'!$A$5:$BH$40,48,0)</f>
        <v>65.286874999999995</v>
      </c>
      <c r="E24" s="18">
        <f>VLOOKUP($A24,'4 класс'!$A$5:$BH$40,51,0)</f>
        <v>36.760000000000005</v>
      </c>
      <c r="F24" s="18">
        <f>VLOOKUP($A24,'4 класс'!$A$5:$BH$40,54,0)</f>
        <v>30.884999999999998</v>
      </c>
      <c r="G24" s="18">
        <f>VLOOKUP($A24,'4 класс'!$A$5:$BH$40,60,0)</f>
        <v>35.248333333333328</v>
      </c>
      <c r="H24" s="20">
        <f>VLOOKUP(A24,'5 класс'!$A$5:$BB$40,12,0)</f>
        <v>53.063749999999992</v>
      </c>
      <c r="I24" s="20">
        <f>VLOOKUP(A24,'5 класс'!$A$5:$BB$40,23,0)</f>
        <v>58.123124999999995</v>
      </c>
      <c r="J24" s="20">
        <f>VLOOKUP(A24,'5 класс'!$A$5:$BB$40,40,0)</f>
        <v>62.133214285714288</v>
      </c>
      <c r="K24" s="18">
        <f>VLOOKUP(A24,'5 класс'!$A$5:$BB$40,45,0)</f>
        <v>36.442499999999995</v>
      </c>
      <c r="L24" s="18">
        <f>VLOOKUP(A24,'5 класс'!$A$5:$BB$40,50,0)</f>
        <v>47.597499999999997</v>
      </c>
      <c r="M24" s="18">
        <f>VLOOKUP($A24,'5 класс'!$A$5:$BB$40,54,0)</f>
        <v>23.373333333333335</v>
      </c>
      <c r="N24" s="20">
        <f>VLOOKUP(A24,'6 класс'!$A$5:$BA$40,8,0)</f>
        <v>71.441666666666663</v>
      </c>
      <c r="O24" s="20">
        <f>VLOOKUP($A24,'6 класс'!$A$5:$BA$40,15,0)</f>
        <v>69.696666666666673</v>
      </c>
      <c r="P24" s="20">
        <f>VLOOKUP($A24,'6 класс'!$A$5:$BA$40,32,0)</f>
        <v>55.622857142857129</v>
      </c>
      <c r="Q24" s="18">
        <f>VLOOKUP($A24,'6 класс'!$A$5:$BA$40,39,0)</f>
        <v>48.596666666666664</v>
      </c>
      <c r="R24" s="18">
        <f>VLOOKUP($A24,'6 класс'!$A$5:$BA$40,46,0)</f>
        <v>47.081666666666656</v>
      </c>
      <c r="S24" s="18">
        <f>VLOOKUP($A24,'6 класс'!$A$5:$BA$40,50,0)</f>
        <v>37.113333333333337</v>
      </c>
      <c r="T24" s="20">
        <f>VLOOKUP(A24,'6 класс'!$A$5:$BA$40,51,0)</f>
        <v>9.8000000000000007</v>
      </c>
      <c r="U24" s="20">
        <f>VLOOKUP(A24,'6 класс'!$A$5:$BA$40,52,0)</f>
        <v>6.87</v>
      </c>
      <c r="V24" s="34"/>
      <c r="W24" s="25">
        <f>VLOOKUP(A24,'7 класс'!$A$5:$BH$40,14,0)</f>
        <v>62.284166666666664</v>
      </c>
      <c r="X24" s="25">
        <f>VLOOKUP($A24,'7 класс'!$A$5:$BH$40,27,0)</f>
        <v>66.117499999999993</v>
      </c>
      <c r="Y24" s="25">
        <f>VLOOKUP($A24,'7 класс'!$A$5:$BH$40,46,0)</f>
        <v>54.835714285714289</v>
      </c>
      <c r="Z24" s="25">
        <f>VLOOKUP($A24,'7 класс'!$A$5:$BH$40,51,0)</f>
        <v>31.8825</v>
      </c>
      <c r="AA24" s="25">
        <f>VLOOKUP($A24,'7 класс'!$A$5:$BH$40,56,0)</f>
        <v>38.655000000000001</v>
      </c>
      <c r="AB24" s="25">
        <f>VLOOKUP($A24,'7 класс'!$A$5:$BH$40,60,0)</f>
        <v>21.226666666666663</v>
      </c>
      <c r="AC24" s="35"/>
      <c r="AD24" s="35"/>
      <c r="AE24" s="35"/>
      <c r="AF24" s="35"/>
      <c r="AG24" s="35"/>
      <c r="AH24" s="35"/>
      <c r="AI24" s="33">
        <f>VLOOKUP($A24,'8 класс'!$A$5:$BP$40,14,0)</f>
        <v>59.239166666666669</v>
      </c>
      <c r="AJ24" s="33">
        <f>VLOOKUP($A24,'8 класс'!$A$5:$BP$40,27,0)</f>
        <v>56.449166666666663</v>
      </c>
      <c r="AK24" s="33">
        <f>VLOOKUP($A24,'8 класс'!$A$5:$BP$40,43,0)</f>
        <v>64.161999999999992</v>
      </c>
      <c r="AL24" s="33">
        <f>VLOOKUP($A24,'8 класс'!$A$5:$BP$40,52,0)</f>
        <v>36.874166666666667</v>
      </c>
      <c r="AM24" s="33">
        <f>VLOOKUP($A24,'8 класс'!$A$5:$BP$40,61,0)</f>
        <v>32.54</v>
      </c>
      <c r="AN24" s="33">
        <f>VLOOKUP($A24,'8 класс'!$A$5:$BP$40,65,0)</f>
        <v>15.240000000000002</v>
      </c>
      <c r="AO24" s="33">
        <f>VLOOKUP($A24,'8 класс'!$A$5:$BP$40,66,0)</f>
        <v>12.1</v>
      </c>
      <c r="AP24" s="33">
        <f>VLOOKUP($A24,'8 класс'!$A$5:$BP$40,67,0)</f>
        <v>7.58</v>
      </c>
      <c r="AQ24" s="36"/>
      <c r="AR24" s="37"/>
      <c r="AS24" s="37"/>
      <c r="AT24" s="37"/>
      <c r="AU24" s="37"/>
      <c r="AV24" s="37"/>
      <c r="AW24" s="37"/>
      <c r="AX24" s="37"/>
      <c r="AY24" s="37"/>
      <c r="AZ24" s="33">
        <f>VLOOKUP($A24,'10 класс'!$A$5:$W$40,20,0)</f>
        <v>61.043749999999996</v>
      </c>
      <c r="BA24" s="37"/>
      <c r="BB24" s="37"/>
      <c r="BC24" s="33">
        <f>VLOOKUP($A24,'10 класс'!$A$5:$W$40,23,0)</f>
        <v>26.7</v>
      </c>
    </row>
    <row r="25" spans="1:55" x14ac:dyDescent="0.25">
      <c r="A25" s="24" t="s">
        <v>22</v>
      </c>
      <c r="B25" s="1">
        <f>VLOOKUP($A25,'4 класс'!$A$5:$BH$40,18,0)</f>
        <v>66</v>
      </c>
      <c r="C25" s="1">
        <f>VLOOKUP($A25,'4 класс'!$A$5:$BH$40,35,0)</f>
        <v>64.662499999999994</v>
      </c>
      <c r="D25" s="1">
        <f>VLOOKUP($A25,'4 класс'!$A$5:$BH$40,48,0)</f>
        <v>69.501249999999999</v>
      </c>
      <c r="E25" s="18">
        <f>VLOOKUP($A25,'4 класс'!$A$5:$BH$40,51,0)</f>
        <v>35.545000000000002</v>
      </c>
      <c r="F25" s="18">
        <f>VLOOKUP($A25,'4 класс'!$A$5:$BH$40,54,0)</f>
        <v>33.69</v>
      </c>
      <c r="G25" s="18">
        <f>VLOOKUP($A25,'4 класс'!$A$5:$BH$40,60,0)</f>
        <v>39.870000000000005</v>
      </c>
      <c r="H25" s="20">
        <f>VLOOKUP(A25,'5 класс'!$A$5:$BB$40,12,0)</f>
        <v>55.274374999999999</v>
      </c>
      <c r="I25" s="20">
        <f>VLOOKUP(A25,'5 класс'!$A$5:$BB$40,23,0)</f>
        <v>57.999374999999986</v>
      </c>
      <c r="J25" s="20">
        <f>VLOOKUP(A25,'5 класс'!$A$5:$BB$40,40,0)</f>
        <v>59.542142857142849</v>
      </c>
      <c r="K25" s="18">
        <f>VLOOKUP(A25,'5 класс'!$A$5:$BB$40,45,0)</f>
        <v>46.814999999999998</v>
      </c>
      <c r="L25" s="18">
        <f>VLOOKUP(A25,'5 класс'!$A$5:$BB$40,50,0)</f>
        <v>49.052499999999995</v>
      </c>
      <c r="M25" s="18">
        <f>VLOOKUP($A25,'5 класс'!$A$5:$BB$40,54,0)</f>
        <v>18.913333333333334</v>
      </c>
      <c r="N25" s="20">
        <f>VLOOKUP(A25,'6 класс'!$A$5:$BA$40,8,0)</f>
        <v>61.121666666666663</v>
      </c>
      <c r="O25" s="20">
        <f>VLOOKUP($A25,'6 класс'!$A$5:$BA$40,15,0)</f>
        <v>70.743333333333339</v>
      </c>
      <c r="P25" s="20">
        <f>VLOOKUP($A25,'6 класс'!$A$5:$BA$40,32,0)</f>
        <v>55.592499999999994</v>
      </c>
      <c r="Q25" s="18">
        <f>VLOOKUP($A25,'6 класс'!$A$5:$BA$40,39,0)</f>
        <v>46.893333333333324</v>
      </c>
      <c r="R25" s="18">
        <f>VLOOKUP($A25,'6 класс'!$A$5:$BA$40,46,0)</f>
        <v>52.414999999999992</v>
      </c>
      <c r="S25" s="18">
        <f>VLOOKUP($A25,'6 класс'!$A$5:$BA$40,50,0)</f>
        <v>31.533333333333335</v>
      </c>
      <c r="T25" s="20">
        <f>VLOOKUP(A25,'6 класс'!$A$5:$BA$40,51,0)</f>
        <v>9</v>
      </c>
      <c r="U25" s="20">
        <f>VLOOKUP(A25,'6 класс'!$A$5:$BA$40,52,0)</f>
        <v>9.5</v>
      </c>
      <c r="V25" s="34"/>
      <c r="W25" s="25">
        <f>VLOOKUP(A25,'7 класс'!$A$5:$BH$40,14,0)</f>
        <v>60.327500000000008</v>
      </c>
      <c r="X25" s="25">
        <f>VLOOKUP($A25,'7 класс'!$A$5:$BH$40,27,0)</f>
        <v>65.89</v>
      </c>
      <c r="Y25" s="25">
        <f>VLOOKUP($A25,'7 класс'!$A$5:$BH$40,46,0)</f>
        <v>54.058214285714293</v>
      </c>
      <c r="Z25" s="25">
        <f>VLOOKUP($A25,'7 класс'!$A$5:$BH$40,51,0)</f>
        <v>26.364999999999998</v>
      </c>
      <c r="AA25" s="25">
        <f>VLOOKUP($A25,'7 класс'!$A$5:$BH$40,56,0)</f>
        <v>31.072500000000002</v>
      </c>
      <c r="AB25" s="25">
        <f>VLOOKUP($A25,'7 класс'!$A$5:$BH$40,60,0)</f>
        <v>19.526666666666667</v>
      </c>
      <c r="AC25" s="35"/>
      <c r="AD25" s="35"/>
      <c r="AE25" s="25">
        <f>VLOOKUP($A25,'7 класс (П)'!$A$5:$BD$13,34,0)</f>
        <v>70.37</v>
      </c>
      <c r="AF25" s="35"/>
      <c r="AG25" s="35"/>
      <c r="AH25" s="25">
        <f>VLOOKUP($A25,'7 класс (П)'!$A$5:$BD$13,56,0)</f>
        <v>60</v>
      </c>
      <c r="AI25" s="33">
        <f>VLOOKUP($A25,'8 класс'!$A$5:$BP$40,14,0)</f>
        <v>55.726666666666667</v>
      </c>
      <c r="AJ25" s="33">
        <f>VLOOKUP($A25,'8 класс'!$A$5:$BP$40,27,0)</f>
        <v>59.973333333333336</v>
      </c>
      <c r="AK25" s="33">
        <f>VLOOKUP($A25,'8 класс'!$A$5:$BP$40,43,0)</f>
        <v>60.617333333333328</v>
      </c>
      <c r="AL25" s="33">
        <f>VLOOKUP($A25,'8 класс'!$A$5:$BP$40,52,0)</f>
        <v>33.469166666666673</v>
      </c>
      <c r="AM25" s="33">
        <f>VLOOKUP($A25,'8 класс'!$A$5:$BP$40,61,0)</f>
        <v>32.188333333333333</v>
      </c>
      <c r="AN25" s="33">
        <f>VLOOKUP($A25,'8 класс'!$A$5:$BP$40,65,0)</f>
        <v>16.820000000000004</v>
      </c>
      <c r="AO25" s="33">
        <f>VLOOKUP($A25,'8 класс'!$A$5:$BP$40,66,0)</f>
        <v>12.32</v>
      </c>
      <c r="AP25" s="33">
        <f>VLOOKUP($A25,'8 класс'!$A$5:$BP$40,67,0)</f>
        <v>2.52</v>
      </c>
      <c r="AQ25" s="36"/>
      <c r="AR25" s="37"/>
      <c r="AS25" s="37"/>
      <c r="AT25" s="33">
        <f>VLOOKUP($A25,'8 класс (П)'!$A$5:$BE$13,32,0)</f>
        <v>63.235000000000007</v>
      </c>
      <c r="AU25" s="37"/>
      <c r="AV25" s="37"/>
      <c r="AW25" s="33">
        <f>VLOOKUP($A25,'8 класс (П)'!$A$5:$BE$13,57,0)</f>
        <v>52.574999999999996</v>
      </c>
      <c r="AX25" s="37"/>
      <c r="AY25" s="37"/>
      <c r="AZ25" s="33">
        <f>VLOOKUP($A25,'10 класс'!$A$5:$W$40,20,0)</f>
        <v>58.729999999999983</v>
      </c>
      <c r="BA25" s="37"/>
      <c r="BB25" s="37"/>
      <c r="BC25" s="33">
        <f>VLOOKUP($A25,'10 класс'!$A$5:$W$40,23,0)</f>
        <v>33.729999999999997</v>
      </c>
    </row>
    <row r="26" spans="1:55" x14ac:dyDescent="0.25">
      <c r="A26" s="24" t="s">
        <v>23</v>
      </c>
      <c r="B26" s="1">
        <f>VLOOKUP($A26,'4 класс'!$A$5:$BH$40,18,0)</f>
        <v>68.795500000000004</v>
      </c>
      <c r="C26" s="1">
        <f>VLOOKUP($A26,'4 класс'!$A$5:$BH$40,35,0)</f>
        <v>65.138000000000005</v>
      </c>
      <c r="D26" s="1">
        <f>VLOOKUP($A26,'4 класс'!$A$5:$BH$40,48,0)</f>
        <v>68.388125000000002</v>
      </c>
      <c r="E26" s="18">
        <f>VLOOKUP($A26,'4 класс'!$A$5:$BH$40,51,0)</f>
        <v>36.064999999999998</v>
      </c>
      <c r="F26" s="18">
        <f>VLOOKUP($A26,'4 класс'!$A$5:$BH$40,54,0)</f>
        <v>34.094999999999999</v>
      </c>
      <c r="G26" s="18">
        <f>VLOOKUP($A26,'4 класс'!$A$5:$BH$40,60,0)</f>
        <v>41.214999999999996</v>
      </c>
      <c r="H26" s="20">
        <f>VLOOKUP(A26,'5 класс'!$A$5:$BB$40,12,0)</f>
        <v>58.428750000000001</v>
      </c>
      <c r="I26" s="20">
        <f>VLOOKUP(A26,'5 класс'!$A$5:$BB$40,23,0)</f>
        <v>59.752500000000005</v>
      </c>
      <c r="J26" s="20">
        <f>VLOOKUP(A26,'5 класс'!$A$5:$BB$40,40,0)</f>
        <v>62.178571428571431</v>
      </c>
      <c r="K26" s="18">
        <f>VLOOKUP(A26,'5 класс'!$A$5:$BB$40,45,0)</f>
        <v>49.637500000000003</v>
      </c>
      <c r="L26" s="18">
        <f>VLOOKUP(A26,'5 класс'!$A$5:$BB$40,50,0)</f>
        <v>49.127499999999998</v>
      </c>
      <c r="M26" s="18">
        <f>VLOOKUP($A26,'5 класс'!$A$5:$BB$40,54,0)</f>
        <v>23.02333333333333</v>
      </c>
      <c r="N26" s="20">
        <f>VLOOKUP(A26,'6 класс'!$A$5:$BA$40,8,0)</f>
        <v>74.428333333333327</v>
      </c>
      <c r="O26" s="20">
        <f>VLOOKUP($A26,'6 класс'!$A$5:$BA$40,15,0)</f>
        <v>71.661666666666676</v>
      </c>
      <c r="P26" s="20">
        <f>VLOOKUP($A26,'6 класс'!$A$5:$BA$40,32,0)</f>
        <v>59.000357142857133</v>
      </c>
      <c r="Q26" s="18">
        <f>VLOOKUP($A26,'6 класс'!$A$5:$BA$40,39,0)</f>
        <v>54.076666666666675</v>
      </c>
      <c r="R26" s="18">
        <f>VLOOKUP($A26,'6 класс'!$A$5:$BA$40,46,0)</f>
        <v>51.784999999999997</v>
      </c>
      <c r="S26" s="18">
        <f>VLOOKUP($A26,'6 класс'!$A$5:$BA$40,50,0)</f>
        <v>33.593333333333334</v>
      </c>
      <c r="T26" s="20">
        <f>VLOOKUP(A26,'6 класс'!$A$5:$BA$40,51,0)</f>
        <v>13.81</v>
      </c>
      <c r="U26" s="20">
        <f>VLOOKUP(A26,'6 класс'!$A$5:$BA$40,52,0)</f>
        <v>11.39</v>
      </c>
      <c r="V26" s="34"/>
      <c r="W26" s="25">
        <f>VLOOKUP(A26,'7 класс'!$A$5:$BH$40,14,0)</f>
        <v>67.085833333333326</v>
      </c>
      <c r="X26" s="25">
        <f>VLOOKUP($A26,'7 класс'!$A$5:$BH$40,27,0)</f>
        <v>68.539166666666674</v>
      </c>
      <c r="Y26" s="25">
        <f>VLOOKUP($A26,'7 класс'!$A$5:$BH$40,46,0)</f>
        <v>57.244999999999997</v>
      </c>
      <c r="Z26" s="25">
        <f>VLOOKUP($A26,'7 класс'!$A$5:$BH$40,51,0)</f>
        <v>32.397500000000001</v>
      </c>
      <c r="AA26" s="25">
        <f>VLOOKUP($A26,'7 класс'!$A$5:$BH$40,56,0)</f>
        <v>35.010000000000005</v>
      </c>
      <c r="AB26" s="25">
        <f>VLOOKUP($A26,'7 класс'!$A$5:$BH$40,60,0)</f>
        <v>22.899999999999995</v>
      </c>
      <c r="AC26" s="35"/>
      <c r="AD26" s="25">
        <f>VLOOKUP($A26,'7 класс (П)'!$A$5:$BD$13,19,0)</f>
        <v>72.414999999999992</v>
      </c>
      <c r="AE26" s="35"/>
      <c r="AF26" s="35"/>
      <c r="AG26" s="25">
        <f>VLOOKUP($A26,'7 класс (П)'!$A$5:$BD$13,50,0)</f>
        <v>41.871428571428574</v>
      </c>
      <c r="AH26" s="35"/>
      <c r="AI26" s="33">
        <f>VLOOKUP($A26,'8 класс'!$A$5:$BP$40,14,0)</f>
        <v>62.710833333333333</v>
      </c>
      <c r="AJ26" s="33">
        <f>VLOOKUP($A26,'8 класс'!$A$5:$BP$40,27,0)</f>
        <v>63.632499999999993</v>
      </c>
      <c r="AK26" s="33">
        <f>VLOOKUP($A26,'8 класс'!$A$5:$BP$40,43,0)</f>
        <v>64.537333333333322</v>
      </c>
      <c r="AL26" s="33">
        <f>VLOOKUP($A26,'8 класс'!$A$5:$BP$40,52,0)</f>
        <v>37.335000000000001</v>
      </c>
      <c r="AM26" s="33">
        <f>VLOOKUP($A26,'8 класс'!$A$5:$BP$40,61,0)</f>
        <v>36.368333333333332</v>
      </c>
      <c r="AN26" s="33">
        <f>VLOOKUP($A26,'8 класс'!$A$5:$BP$40,65,0)</f>
        <v>22.303333333333331</v>
      </c>
      <c r="AO26" s="33">
        <f>VLOOKUP($A26,'8 класс'!$A$5:$BP$40,66,0)</f>
        <v>7.03</v>
      </c>
      <c r="AP26" s="33">
        <f>VLOOKUP($A26,'8 класс'!$A$5:$BP$40,67,0)</f>
        <v>7.97</v>
      </c>
      <c r="AQ26" s="36"/>
      <c r="AR26" s="37"/>
      <c r="AS26" s="37"/>
      <c r="AT26" s="33">
        <f>VLOOKUP($A26,'8 класс (П)'!$A$5:$BE$13,32,0)</f>
        <v>64.226666666666659</v>
      </c>
      <c r="AU26" s="37"/>
      <c r="AV26" s="37"/>
      <c r="AW26" s="33">
        <f>VLOOKUP($A26,'8 класс (П)'!$A$5:$BE$13,57,0)</f>
        <v>48.707499999999996</v>
      </c>
      <c r="AX26" s="37"/>
      <c r="AY26" s="37"/>
      <c r="AZ26" s="33">
        <f>VLOOKUP($A26,'10 класс'!$A$5:$W$40,20,0)</f>
        <v>60.701875000000001</v>
      </c>
      <c r="BA26" s="37"/>
      <c r="BB26" s="37"/>
      <c r="BC26" s="33">
        <f>VLOOKUP($A26,'10 класс'!$A$5:$W$40,23,0)</f>
        <v>34.229999999999997</v>
      </c>
    </row>
    <row r="27" spans="1:55" x14ac:dyDescent="0.25">
      <c r="A27" s="24" t="s">
        <v>24</v>
      </c>
      <c r="B27" s="1">
        <f>VLOOKUP($A27,'4 класс'!$A$5:$BH$40,18,0)</f>
        <v>68.409000000000006</v>
      </c>
      <c r="C27" s="1">
        <f>VLOOKUP($A27,'4 класс'!$A$5:$BH$40,35,0)</f>
        <v>65.391499999999994</v>
      </c>
      <c r="D27" s="1">
        <f>VLOOKUP($A27,'4 класс'!$A$5:$BH$40,48,0)</f>
        <v>68.498124999999987</v>
      </c>
      <c r="E27" s="18">
        <f>VLOOKUP($A27,'4 класс'!$A$5:$BH$40,51,0)</f>
        <v>24.770000000000003</v>
      </c>
      <c r="F27" s="18">
        <f>VLOOKUP($A27,'4 класс'!$A$5:$BH$40,54,0)</f>
        <v>33.369999999999997</v>
      </c>
      <c r="G27" s="18">
        <f>VLOOKUP($A27,'4 класс'!$A$5:$BH$40,60,0)</f>
        <v>36.693333333333335</v>
      </c>
      <c r="H27" s="20">
        <f>VLOOKUP(A27,'5 класс'!$A$5:$BB$40,12,0)</f>
        <v>62.106874999999995</v>
      </c>
      <c r="I27" s="20">
        <f>VLOOKUP(A27,'5 класс'!$A$5:$BB$40,23,0)</f>
        <v>62.410624999999996</v>
      </c>
      <c r="J27" s="20">
        <f>VLOOKUP(A27,'5 класс'!$A$5:$BB$40,40,0)</f>
        <v>61.476428571428585</v>
      </c>
      <c r="K27" s="18">
        <f>VLOOKUP(A27,'5 класс'!$A$5:$BB$40,45,0)</f>
        <v>55.545000000000002</v>
      </c>
      <c r="L27" s="18">
        <f>VLOOKUP(A27,'5 класс'!$A$5:$BB$40,50,0)</f>
        <v>57.262500000000003</v>
      </c>
      <c r="M27" s="18">
        <f>VLOOKUP($A27,'5 класс'!$A$5:$BB$40,54,0)</f>
        <v>19.273333333333333</v>
      </c>
      <c r="N27" s="20">
        <f>VLOOKUP(A27,'6 класс'!$A$5:$BA$40,8,0)</f>
        <v>73.125</v>
      </c>
      <c r="O27" s="20">
        <f>VLOOKUP($A27,'6 класс'!$A$5:$BA$40,15,0)</f>
        <v>76.394999999999996</v>
      </c>
      <c r="P27" s="20">
        <f>VLOOKUP($A27,'6 класс'!$A$5:$BA$40,32,0)</f>
        <v>63.219285714285718</v>
      </c>
      <c r="Q27" s="18">
        <f>VLOOKUP($A27,'6 класс'!$A$5:$BA$40,39,0)</f>
        <v>49.561666666666667</v>
      </c>
      <c r="R27" s="18">
        <f>VLOOKUP($A27,'6 класс'!$A$5:$BA$40,46,0)</f>
        <v>56.531666666666673</v>
      </c>
      <c r="S27" s="18">
        <f>VLOOKUP($A27,'6 класс'!$A$5:$BA$40,50,0)</f>
        <v>33.57</v>
      </c>
      <c r="T27" s="20">
        <f>VLOOKUP(A27,'6 класс'!$A$5:$BA$40,51,0)</f>
        <v>3.59</v>
      </c>
      <c r="U27" s="20">
        <f>VLOOKUP(A27,'6 класс'!$A$5:$BA$40,52,0)</f>
        <v>6.53</v>
      </c>
      <c r="V27" s="34"/>
      <c r="W27" s="25">
        <f>VLOOKUP(A27,'7 класс'!$A$5:$BH$40,14,0)</f>
        <v>62.564166666666665</v>
      </c>
      <c r="X27" s="25">
        <f>VLOOKUP($A27,'7 класс'!$A$5:$BH$40,27,0)</f>
        <v>65.334166666666661</v>
      </c>
      <c r="Y27" s="25">
        <f>VLOOKUP($A27,'7 класс'!$A$5:$BH$40,46,0)</f>
        <v>57.695357142857155</v>
      </c>
      <c r="Z27" s="25">
        <f>VLOOKUP($A27,'7 класс'!$A$5:$BH$40,51,0)</f>
        <v>21.254999999999999</v>
      </c>
      <c r="AA27" s="25">
        <f>VLOOKUP($A27,'7 класс'!$A$5:$BH$40,56,0)</f>
        <v>25.19</v>
      </c>
      <c r="AB27" s="25">
        <f>VLOOKUP($A27,'7 класс'!$A$5:$BH$40,60,0)</f>
        <v>20.573333333333334</v>
      </c>
      <c r="AC27" s="35"/>
      <c r="AD27" s="35"/>
      <c r="AE27" s="35"/>
      <c r="AF27" s="35"/>
      <c r="AG27" s="35"/>
      <c r="AH27" s="35"/>
      <c r="AI27" s="33">
        <f>VLOOKUP($A27,'8 класс'!$A$5:$BP$40,14,0)</f>
        <v>57.1175</v>
      </c>
      <c r="AJ27" s="33">
        <f>VLOOKUP($A27,'8 класс'!$A$5:$BP$40,27,0)</f>
        <v>56.872499999999995</v>
      </c>
      <c r="AK27" s="33">
        <f>VLOOKUP($A27,'8 класс'!$A$5:$BP$40,43,0)</f>
        <v>60.778666666666659</v>
      </c>
      <c r="AL27" s="33">
        <f>VLOOKUP($A27,'8 класс'!$A$5:$BP$40,52,0)</f>
        <v>32.551666666666669</v>
      </c>
      <c r="AM27" s="33">
        <f>VLOOKUP($A27,'8 класс'!$A$5:$BP$40,61,0)</f>
        <v>32.219166666666666</v>
      </c>
      <c r="AN27" s="33">
        <f>VLOOKUP($A27,'8 класс'!$A$5:$BP$40,65,0)</f>
        <v>12.436666666666667</v>
      </c>
      <c r="AO27" s="33">
        <f>VLOOKUP($A27,'8 класс'!$A$5:$BP$40,66,0)</f>
        <v>10.16</v>
      </c>
      <c r="AP27" s="33">
        <f>VLOOKUP($A27,'8 класс'!$A$5:$BP$40,67,0)</f>
        <v>3.09</v>
      </c>
      <c r="AQ27" s="36"/>
      <c r="AR27" s="37"/>
      <c r="AS27" s="37"/>
      <c r="AT27" s="37"/>
      <c r="AU27" s="37"/>
      <c r="AV27" s="37"/>
      <c r="AW27" s="37"/>
      <c r="AX27" s="37"/>
      <c r="AY27" s="37"/>
      <c r="AZ27" s="33">
        <f>VLOOKUP($A27,'10 класс'!$A$5:$W$40,20,0)</f>
        <v>60.861249999999991</v>
      </c>
      <c r="BA27" s="37"/>
      <c r="BB27" s="37"/>
      <c r="BC27" s="33">
        <f>VLOOKUP($A27,'10 класс'!$A$5:$W$40,23,0)</f>
        <v>32.79</v>
      </c>
    </row>
    <row r="28" spans="1:55" x14ac:dyDescent="0.25">
      <c r="A28" s="24" t="s">
        <v>25</v>
      </c>
      <c r="B28" s="1">
        <f>VLOOKUP($A28,'4 класс'!$A$5:$BH$40,18,0)</f>
        <v>66.1815</v>
      </c>
      <c r="C28" s="1">
        <f>VLOOKUP($A28,'4 класс'!$A$5:$BH$40,35,0)</f>
        <v>61.428999999999995</v>
      </c>
      <c r="D28" s="1">
        <f>VLOOKUP($A28,'4 класс'!$A$5:$BH$40,48,0)</f>
        <v>68.446249999999992</v>
      </c>
      <c r="E28" s="18">
        <f>VLOOKUP($A28,'4 класс'!$A$5:$BH$40,51,0)</f>
        <v>41.625</v>
      </c>
      <c r="F28" s="18">
        <f>VLOOKUP($A28,'4 класс'!$A$5:$BH$40,54,0)</f>
        <v>34.825000000000003</v>
      </c>
      <c r="G28" s="18">
        <f>VLOOKUP($A28,'4 класс'!$A$5:$BH$40,60,0)</f>
        <v>41.178333333333335</v>
      </c>
      <c r="H28" s="20">
        <f>VLOOKUP(A28,'5 класс'!$A$5:$BB$40,12,0)</f>
        <v>61.099374999999995</v>
      </c>
      <c r="I28" s="20">
        <f>VLOOKUP(A28,'5 класс'!$A$5:$BB$40,23,0)</f>
        <v>61.302500000000002</v>
      </c>
      <c r="J28" s="20">
        <f>VLOOKUP(A28,'5 класс'!$A$5:$BB$40,40,0)</f>
        <v>59.832499999999996</v>
      </c>
      <c r="K28" s="18">
        <f>VLOOKUP(A28,'5 класс'!$A$5:$BB$40,45,0)</f>
        <v>45.91</v>
      </c>
      <c r="L28" s="18">
        <f>VLOOKUP(A28,'5 класс'!$A$5:$BB$40,50,0)</f>
        <v>50.387500000000003</v>
      </c>
      <c r="M28" s="18">
        <f>VLOOKUP($A28,'5 класс'!$A$5:$BB$40,54,0)</f>
        <v>25.193333333333332</v>
      </c>
      <c r="N28" s="20">
        <f>VLOOKUP(A28,'6 класс'!$A$5:$BA$40,8,0)</f>
        <v>75.779999999999987</v>
      </c>
      <c r="O28" s="20">
        <f>VLOOKUP($A28,'6 класс'!$A$5:$BA$40,15,0)</f>
        <v>75.649999999999991</v>
      </c>
      <c r="P28" s="20">
        <f>VLOOKUP($A28,'6 класс'!$A$5:$BA$40,32,0)</f>
        <v>61.531071428571423</v>
      </c>
      <c r="Q28" s="18">
        <f>VLOOKUP($A28,'6 класс'!$A$5:$BA$40,39,0)</f>
        <v>52.38</v>
      </c>
      <c r="R28" s="18">
        <f>VLOOKUP($A28,'6 класс'!$A$5:$BA$40,46,0)</f>
        <v>45.21</v>
      </c>
      <c r="S28" s="18">
        <f>VLOOKUP($A28,'6 класс'!$A$5:$BA$40,50,0)</f>
        <v>37.323333333333331</v>
      </c>
      <c r="T28" s="20">
        <f>VLOOKUP(A28,'6 класс'!$A$5:$BA$40,51,0)</f>
        <v>16.5</v>
      </c>
      <c r="U28" s="20">
        <f>VLOOKUP(A28,'6 класс'!$A$5:$BA$40,52,0)</f>
        <v>9.2799999999999994</v>
      </c>
      <c r="V28" s="34"/>
      <c r="W28" s="25">
        <f>VLOOKUP(A28,'7 класс'!$A$5:$BH$40,14,0)</f>
        <v>65.202500000000001</v>
      </c>
      <c r="X28" s="25">
        <f>VLOOKUP($A28,'7 класс'!$A$5:$BH$40,27,0)</f>
        <v>66.077500000000015</v>
      </c>
      <c r="Y28" s="25">
        <f>VLOOKUP($A28,'7 класс'!$A$5:$BH$40,46,0)</f>
        <v>58.382857142857134</v>
      </c>
      <c r="Z28" s="25">
        <f>VLOOKUP($A28,'7 класс'!$A$5:$BH$40,51,0)</f>
        <v>31.282499999999999</v>
      </c>
      <c r="AA28" s="25">
        <f>VLOOKUP($A28,'7 класс'!$A$5:$BH$40,56,0)</f>
        <v>31.439999999999998</v>
      </c>
      <c r="AB28" s="25">
        <f>VLOOKUP($A28,'7 класс'!$A$5:$BH$40,60,0)</f>
        <v>19.096666666666668</v>
      </c>
      <c r="AC28" s="35"/>
      <c r="AD28" s="35"/>
      <c r="AE28" s="35"/>
      <c r="AF28" s="35"/>
      <c r="AG28" s="35"/>
      <c r="AH28" s="35"/>
      <c r="AI28" s="33">
        <f>VLOOKUP($A28,'8 класс'!$A$5:$BP$40,14,0)</f>
        <v>59.524166666666666</v>
      </c>
      <c r="AJ28" s="33">
        <f>VLOOKUP($A28,'8 класс'!$A$5:$BP$40,27,0)</f>
        <v>58.964999999999996</v>
      </c>
      <c r="AK28" s="33">
        <f>VLOOKUP($A28,'8 класс'!$A$5:$BP$40,43,0)</f>
        <v>64.736000000000018</v>
      </c>
      <c r="AL28" s="33">
        <f>VLOOKUP($A28,'8 класс'!$A$5:$BP$40,52,0)</f>
        <v>33.927500000000002</v>
      </c>
      <c r="AM28" s="33">
        <f>VLOOKUP($A28,'8 класс'!$A$5:$BP$40,61,0)</f>
        <v>37.972500000000004</v>
      </c>
      <c r="AN28" s="33">
        <f>VLOOKUP($A28,'8 класс'!$A$5:$BP$40,65,0)</f>
        <v>20.7</v>
      </c>
      <c r="AO28" s="33">
        <f>VLOOKUP($A28,'8 класс'!$A$5:$BP$40,66,0)</f>
        <v>6.67</v>
      </c>
      <c r="AP28" s="33">
        <f>VLOOKUP($A28,'8 класс'!$A$5:$BP$40,67,0)</f>
        <v>10.81</v>
      </c>
      <c r="AQ28" s="36"/>
      <c r="AR28" s="37"/>
      <c r="AS28" s="37"/>
      <c r="AT28" s="37"/>
      <c r="AU28" s="37"/>
      <c r="AV28" s="37"/>
      <c r="AW28" s="37"/>
      <c r="AX28" s="37"/>
      <c r="AY28" s="37"/>
      <c r="AZ28" s="33">
        <f>VLOOKUP($A28,'10 класс'!$A$5:$W$40,20,0)</f>
        <v>58.830624999999991</v>
      </c>
      <c r="BA28" s="37"/>
      <c r="BB28" s="37"/>
      <c r="BC28" s="33">
        <f>VLOOKUP($A28,'10 класс'!$A$5:$W$40,23,0)</f>
        <v>27.17</v>
      </c>
    </row>
    <row r="29" spans="1:55" x14ac:dyDescent="0.25">
      <c r="A29" s="24" t="s">
        <v>26</v>
      </c>
      <c r="B29" s="1">
        <f>VLOOKUP($A29,'4 класс'!$A$5:$BH$40,18,0)</f>
        <v>68.47</v>
      </c>
      <c r="C29" s="1">
        <f>VLOOKUP($A29,'4 класс'!$A$5:$BH$40,35,0)</f>
        <v>62.199999999999989</v>
      </c>
      <c r="D29" s="1">
        <f>VLOOKUP($A29,'4 класс'!$A$5:$BH$40,48,0)</f>
        <v>67.19874999999999</v>
      </c>
      <c r="E29" s="18">
        <f>VLOOKUP($A29,'4 класс'!$A$5:$BH$40,51,0)</f>
        <v>27.615000000000002</v>
      </c>
      <c r="F29" s="18">
        <f>VLOOKUP($A29,'4 класс'!$A$5:$BH$40,54,0)</f>
        <v>36</v>
      </c>
      <c r="G29" s="18">
        <f>VLOOKUP($A29,'4 класс'!$A$5:$BH$40,60,0)</f>
        <v>34.551666666666669</v>
      </c>
      <c r="H29" s="20">
        <f>VLOOKUP(A29,'5 класс'!$A$5:$BB$40,12,0)</f>
        <v>58.276250000000005</v>
      </c>
      <c r="I29" s="20">
        <f>VLOOKUP(A29,'5 класс'!$A$5:$BB$40,23,0)</f>
        <v>63.048124999999999</v>
      </c>
      <c r="J29" s="20">
        <f>VLOOKUP(A29,'5 класс'!$A$5:$BB$40,40,0)</f>
        <v>59.976071428571423</v>
      </c>
      <c r="K29" s="18">
        <f>VLOOKUP(A29,'5 класс'!$A$5:$BB$40,45,0)</f>
        <v>45.385000000000005</v>
      </c>
      <c r="L29" s="18">
        <f>VLOOKUP(A29,'5 класс'!$A$5:$BB$40,50,0)</f>
        <v>52.292500000000004</v>
      </c>
      <c r="M29" s="18">
        <f>VLOOKUP($A29,'5 класс'!$A$5:$BB$40,54,0)</f>
        <v>14.07</v>
      </c>
      <c r="N29" s="20">
        <f>VLOOKUP(A29,'6 класс'!$A$5:$BA$40,8,0)</f>
        <v>73.976666666666674</v>
      </c>
      <c r="O29" s="20">
        <f>VLOOKUP($A29,'6 класс'!$A$5:$BA$40,15,0)</f>
        <v>75.771666666666661</v>
      </c>
      <c r="P29" s="20">
        <f>VLOOKUP($A29,'6 класс'!$A$5:$BA$40,32,0)</f>
        <v>56.402857142857151</v>
      </c>
      <c r="Q29" s="18">
        <f>VLOOKUP($A29,'6 класс'!$A$5:$BA$40,39,0)</f>
        <v>47.95333333333334</v>
      </c>
      <c r="R29" s="18">
        <f>VLOOKUP($A29,'6 класс'!$A$5:$BA$40,46,0)</f>
        <v>56.426666666666655</v>
      </c>
      <c r="S29" s="18">
        <f>VLOOKUP($A29,'6 класс'!$A$5:$BA$40,50,0)</f>
        <v>33.946666666666665</v>
      </c>
      <c r="T29" s="20">
        <f>VLOOKUP(A29,'6 класс'!$A$5:$BA$40,51,0)</f>
        <v>13.93</v>
      </c>
      <c r="U29" s="20">
        <f>VLOOKUP(A29,'6 класс'!$A$5:$BA$40,52,0)</f>
        <v>15.2</v>
      </c>
      <c r="V29" s="34"/>
      <c r="W29" s="25">
        <f>VLOOKUP(A29,'7 класс'!$A$5:$BH$40,14,0)</f>
        <v>65.423333333333332</v>
      </c>
      <c r="X29" s="25">
        <f>VLOOKUP($A29,'7 класс'!$A$5:$BH$40,27,0)</f>
        <v>64.90000000000002</v>
      </c>
      <c r="Y29" s="25">
        <f>VLOOKUP($A29,'7 класс'!$A$5:$BH$40,46,0)</f>
        <v>55.340357142857151</v>
      </c>
      <c r="Z29" s="25">
        <f>VLOOKUP($A29,'7 класс'!$A$5:$BH$40,51,0)</f>
        <v>25.92</v>
      </c>
      <c r="AA29" s="25">
        <f>VLOOKUP($A29,'7 класс'!$A$5:$BH$40,56,0)</f>
        <v>21.557500000000001</v>
      </c>
      <c r="AB29" s="25">
        <f>VLOOKUP($A29,'7 класс'!$A$5:$BH$40,60,0)</f>
        <v>22.27333333333333</v>
      </c>
      <c r="AC29" s="35"/>
      <c r="AD29" s="35"/>
      <c r="AE29" s="35"/>
      <c r="AF29" s="35"/>
      <c r="AG29" s="35"/>
      <c r="AH29" s="35"/>
      <c r="AI29" s="33">
        <f>VLOOKUP($A29,'8 класс'!$A$5:$BP$40,14,0)</f>
        <v>60.612500000000004</v>
      </c>
      <c r="AJ29" s="33">
        <f>VLOOKUP($A29,'8 класс'!$A$5:$BP$40,27,0)</f>
        <v>62.054999999999986</v>
      </c>
      <c r="AK29" s="33">
        <f>VLOOKUP($A29,'8 класс'!$A$5:$BP$40,43,0)</f>
        <v>60.718666666666664</v>
      </c>
      <c r="AL29" s="33">
        <f>VLOOKUP($A29,'8 класс'!$A$5:$BP$40,52,0)</f>
        <v>35.839166666666671</v>
      </c>
      <c r="AM29" s="33">
        <f>VLOOKUP($A29,'8 класс'!$A$5:$BP$40,61,0)</f>
        <v>32.904166666666669</v>
      </c>
      <c r="AN29" s="33">
        <f>VLOOKUP($A29,'8 класс'!$A$5:$BP$40,65,0)</f>
        <v>13.073333333333332</v>
      </c>
      <c r="AO29" s="33">
        <f>VLOOKUP($A29,'8 класс'!$A$5:$BP$40,66,0)</f>
        <v>1.95</v>
      </c>
      <c r="AP29" s="33">
        <f>VLOOKUP($A29,'8 класс'!$A$5:$BP$40,67,0)</f>
        <v>2.17</v>
      </c>
      <c r="AQ29" s="36"/>
      <c r="AR29" s="37"/>
      <c r="AS29" s="37"/>
      <c r="AT29" s="37"/>
      <c r="AU29" s="37"/>
      <c r="AV29" s="37"/>
      <c r="AW29" s="37"/>
      <c r="AX29" s="37"/>
      <c r="AY29" s="37"/>
      <c r="AZ29" s="33">
        <f>VLOOKUP($A29,'10 класс'!$A$5:$W$40,20,0)</f>
        <v>59.190625000000004</v>
      </c>
      <c r="BA29" s="37"/>
      <c r="BB29" s="37"/>
      <c r="BC29" s="33">
        <f>VLOOKUP($A29,'10 класс'!$A$5:$W$40,23,0)</f>
        <v>27.72</v>
      </c>
    </row>
    <row r="30" spans="1:55" x14ac:dyDescent="0.25">
      <c r="A30" s="24" t="s">
        <v>27</v>
      </c>
      <c r="B30" s="1">
        <f>VLOOKUP($A30,'4 класс'!$A$5:$BH$40,18,0)</f>
        <v>68.361500000000007</v>
      </c>
      <c r="C30" s="1">
        <f>VLOOKUP($A30,'4 класс'!$A$5:$BH$40,35,0)</f>
        <v>66.177999999999997</v>
      </c>
      <c r="D30" s="1">
        <f>VLOOKUP($A30,'4 класс'!$A$5:$BH$40,48,0)</f>
        <v>69.751249999999999</v>
      </c>
      <c r="E30" s="18">
        <f>VLOOKUP($A30,'4 класс'!$A$5:$BH$40,51,0)</f>
        <v>33.935000000000002</v>
      </c>
      <c r="F30" s="18">
        <f>VLOOKUP($A30,'4 класс'!$A$5:$BH$40,54,0)</f>
        <v>38.090000000000003</v>
      </c>
      <c r="G30" s="18">
        <f>VLOOKUP($A30,'4 класс'!$A$5:$BH$40,60,0)</f>
        <v>42.496666666666663</v>
      </c>
      <c r="H30" s="20">
        <f>VLOOKUP(A30,'5 класс'!$A$5:$BB$40,12,0)</f>
        <v>59.155624999999993</v>
      </c>
      <c r="I30" s="20">
        <f>VLOOKUP(A30,'5 класс'!$A$5:$BB$40,23,0)</f>
        <v>63.342500000000001</v>
      </c>
      <c r="J30" s="20">
        <f>VLOOKUP(A30,'5 класс'!$A$5:$BB$40,40,0)</f>
        <v>59.40535714285712</v>
      </c>
      <c r="K30" s="18">
        <f>VLOOKUP(A30,'5 класс'!$A$5:$BB$40,45,0)</f>
        <v>63.847500000000004</v>
      </c>
      <c r="L30" s="18">
        <f>VLOOKUP(A30,'5 класс'!$A$5:$BB$40,50,0)</f>
        <v>57.935000000000002</v>
      </c>
      <c r="M30" s="18">
        <f>VLOOKUP($A30,'5 класс'!$A$5:$BB$40,54,0)</f>
        <v>18.89</v>
      </c>
      <c r="N30" s="20">
        <f>VLOOKUP(A30,'6 класс'!$A$5:$BA$40,8,0)</f>
        <v>76.518333333333331</v>
      </c>
      <c r="O30" s="20">
        <f>VLOOKUP($A30,'6 класс'!$A$5:$BA$40,15,0)</f>
        <v>75.559999999999988</v>
      </c>
      <c r="P30" s="20">
        <f>VLOOKUP($A30,'6 класс'!$A$5:$BA$40,32,0)</f>
        <v>63.418571428571433</v>
      </c>
      <c r="Q30" s="18">
        <f>VLOOKUP($A30,'6 класс'!$A$5:$BA$40,39,0)</f>
        <v>58.331666666666656</v>
      </c>
      <c r="R30" s="18">
        <f>VLOOKUP($A30,'6 класс'!$A$5:$BA$40,46,0)</f>
        <v>56.45000000000001</v>
      </c>
      <c r="S30" s="18">
        <f>VLOOKUP($A30,'6 класс'!$A$5:$BA$40,50,0)</f>
        <v>36.396666666666668</v>
      </c>
      <c r="T30" s="20">
        <f>VLOOKUP(A30,'6 класс'!$A$5:$BA$40,51,0)</f>
        <v>9.36</v>
      </c>
      <c r="U30" s="20">
        <f>VLOOKUP(A30,'6 класс'!$A$5:$BA$40,52,0)</f>
        <v>10.58</v>
      </c>
      <c r="V30" s="34"/>
      <c r="W30" s="25">
        <f>VLOOKUP(A30,'7 класс'!$A$5:$BH$40,14,0)</f>
        <v>68.76166666666667</v>
      </c>
      <c r="X30" s="25">
        <f>VLOOKUP($A30,'7 класс'!$A$5:$BH$40,27,0)</f>
        <v>73.243333333333339</v>
      </c>
      <c r="Y30" s="25">
        <f>VLOOKUP($A30,'7 класс'!$A$5:$BH$40,46,0)</f>
        <v>62.776785714285708</v>
      </c>
      <c r="Z30" s="25">
        <f>VLOOKUP($A30,'7 класс'!$A$5:$BH$40,51,0)</f>
        <v>31.027500000000003</v>
      </c>
      <c r="AA30" s="25">
        <f>VLOOKUP($A30,'7 класс'!$A$5:$BH$40,56,0)</f>
        <v>31.799999999999997</v>
      </c>
      <c r="AB30" s="25">
        <f>VLOOKUP($A30,'7 класс'!$A$5:$BH$40,60,0)</f>
        <v>17.003333333333334</v>
      </c>
      <c r="AC30" s="35"/>
      <c r="AD30" s="35"/>
      <c r="AE30" s="35"/>
      <c r="AF30" s="35"/>
      <c r="AG30" s="35"/>
      <c r="AH30" s="35"/>
      <c r="AI30" s="33">
        <f>VLOOKUP($A30,'8 класс'!$A$5:$BP$40,14,0)</f>
        <v>63.54666666666666</v>
      </c>
      <c r="AJ30" s="33">
        <f>VLOOKUP($A30,'8 класс'!$A$5:$BP$40,27,0)</f>
        <v>66.990833333333327</v>
      </c>
      <c r="AK30" s="33">
        <f>VLOOKUP($A30,'8 класс'!$A$5:$BP$40,43,0)</f>
        <v>63.597333333333317</v>
      </c>
      <c r="AL30" s="33">
        <f>VLOOKUP($A30,'8 класс'!$A$5:$BP$40,52,0)</f>
        <v>37.886666666666677</v>
      </c>
      <c r="AM30" s="33">
        <f>VLOOKUP($A30,'8 класс'!$A$5:$BP$40,61,0)</f>
        <v>35.761666666666663</v>
      </c>
      <c r="AN30" s="33">
        <f>VLOOKUP($A30,'8 класс'!$A$5:$BP$40,65,0)</f>
        <v>11.993333333333334</v>
      </c>
      <c r="AO30" s="33">
        <f>VLOOKUP($A30,'8 класс'!$A$5:$BP$40,66,0)</f>
        <v>2.86</v>
      </c>
      <c r="AP30" s="33">
        <f>VLOOKUP($A30,'8 класс'!$A$5:$BP$40,67,0)</f>
        <v>3.88</v>
      </c>
      <c r="AQ30" s="36"/>
      <c r="AR30" s="37"/>
      <c r="AS30" s="37"/>
      <c r="AT30" s="37"/>
      <c r="AU30" s="37"/>
      <c r="AV30" s="37"/>
      <c r="AW30" s="37"/>
      <c r="AX30" s="37"/>
      <c r="AY30" s="37"/>
      <c r="AZ30" s="33">
        <f>VLOOKUP($A30,'10 класс'!$A$5:$W$40,20,0)</f>
        <v>65.693124999999995</v>
      </c>
      <c r="BA30" s="37"/>
      <c r="BB30" s="37"/>
      <c r="BC30" s="33">
        <f>VLOOKUP($A30,'10 класс'!$A$5:$W$40,23,0)</f>
        <v>25.81</v>
      </c>
    </row>
    <row r="31" spans="1:55" x14ac:dyDescent="0.25">
      <c r="A31" s="24" t="s">
        <v>28</v>
      </c>
      <c r="B31" s="1">
        <f>VLOOKUP($A31,'4 класс'!$A$5:$BH$40,18,0)</f>
        <v>67.489000000000004</v>
      </c>
      <c r="C31" s="1">
        <f>VLOOKUP($A31,'4 класс'!$A$5:$BH$40,35,0)</f>
        <v>67.837999999999994</v>
      </c>
      <c r="D31" s="1">
        <f>VLOOKUP($A31,'4 класс'!$A$5:$BH$40,48,0)</f>
        <v>65.034375000000011</v>
      </c>
      <c r="E31" s="18">
        <f>VLOOKUP($A31,'4 класс'!$A$5:$BH$40,51,0)</f>
        <v>32.67</v>
      </c>
      <c r="F31" s="18">
        <f>VLOOKUP($A31,'4 класс'!$A$5:$BH$40,54,0)</f>
        <v>27.51</v>
      </c>
      <c r="G31" s="18">
        <f>VLOOKUP($A31,'4 класс'!$A$5:$BH$40,60,0)</f>
        <v>33.33</v>
      </c>
      <c r="H31" s="20">
        <f>VLOOKUP(A31,'5 класс'!$A$5:$BB$40,12,0)</f>
        <v>59.733125000000008</v>
      </c>
      <c r="I31" s="20">
        <f>VLOOKUP(A31,'5 класс'!$A$5:$BB$40,23,0)</f>
        <v>62.081874999999997</v>
      </c>
      <c r="J31" s="20">
        <f>VLOOKUP(A31,'5 класс'!$A$5:$BB$40,40,0)</f>
        <v>61.356785714285714</v>
      </c>
      <c r="K31" s="18">
        <f>VLOOKUP(A31,'5 класс'!$A$5:$BB$40,45,0)</f>
        <v>49.524999999999999</v>
      </c>
      <c r="L31" s="18">
        <f>VLOOKUP(A31,'5 класс'!$A$5:$BB$40,50,0)</f>
        <v>53.14</v>
      </c>
      <c r="M31" s="18">
        <f>VLOOKUP($A31,'5 класс'!$A$5:$BB$40,54,0)</f>
        <v>16.666666666666668</v>
      </c>
      <c r="N31" s="20">
        <f>VLOOKUP(A31,'6 класс'!$A$5:$BA$40,8,0)</f>
        <v>71.89</v>
      </c>
      <c r="O31" s="20">
        <f>VLOOKUP($A31,'6 класс'!$A$5:$BA$40,15,0)</f>
        <v>76.17</v>
      </c>
      <c r="P31" s="20">
        <f>VLOOKUP($A31,'6 класс'!$A$5:$BA$40,32,0)</f>
        <v>62.133928571428577</v>
      </c>
      <c r="Q31" s="18">
        <f>VLOOKUP($A31,'6 класс'!$A$5:$BA$40,39,0)</f>
        <v>51.236666666666657</v>
      </c>
      <c r="R31" s="18">
        <f>VLOOKUP($A31,'6 класс'!$A$5:$BA$40,46,0)</f>
        <v>49.623333333333335</v>
      </c>
      <c r="S31" s="18">
        <f>VLOOKUP($A31,'6 класс'!$A$5:$BA$40,50,0)</f>
        <v>38.72</v>
      </c>
      <c r="T31" s="20">
        <f>VLOOKUP(A31,'6 класс'!$A$5:$BA$40,51,0)</f>
        <v>3.39</v>
      </c>
      <c r="U31" s="20">
        <f>VLOOKUP(A31,'6 класс'!$A$5:$BA$40,52,0)</f>
        <v>5.43</v>
      </c>
      <c r="V31" s="34"/>
      <c r="W31" s="25">
        <f>VLOOKUP(A31,'7 класс'!$A$5:$BH$40,14,0)</f>
        <v>68.69916666666667</v>
      </c>
      <c r="X31" s="25">
        <f>VLOOKUP($A31,'7 класс'!$A$5:$BH$40,27,0)</f>
        <v>68.49166666666666</v>
      </c>
      <c r="Y31" s="25">
        <f>VLOOKUP($A31,'7 класс'!$A$5:$BH$40,46,0)</f>
        <v>54.827857142857148</v>
      </c>
      <c r="Z31" s="25">
        <f>VLOOKUP($A31,'7 класс'!$A$5:$BH$40,51,0)</f>
        <v>29.774999999999999</v>
      </c>
      <c r="AA31" s="25">
        <f>VLOOKUP($A31,'7 класс'!$A$5:$BH$40,56,0)</f>
        <v>31.494999999999997</v>
      </c>
      <c r="AB31" s="25">
        <f>VLOOKUP($A31,'7 класс'!$A$5:$BH$40,60,0)</f>
        <v>18.846666666666668</v>
      </c>
      <c r="AC31" s="35"/>
      <c r="AD31" s="35"/>
      <c r="AE31" s="35"/>
      <c r="AF31" s="35"/>
      <c r="AG31" s="35"/>
      <c r="AH31" s="35"/>
      <c r="AI31" s="33">
        <f>VLOOKUP($A31,'8 класс'!$A$5:$BP$40,14,0)</f>
        <v>64.834999999999994</v>
      </c>
      <c r="AJ31" s="33">
        <f>VLOOKUP($A31,'8 класс'!$A$5:$BP$40,27,0)</f>
        <v>67.674999999999997</v>
      </c>
      <c r="AK31" s="33">
        <f>VLOOKUP($A31,'8 класс'!$A$5:$BP$40,43,0)</f>
        <v>60.198666666666661</v>
      </c>
      <c r="AL31" s="33">
        <f>VLOOKUP($A31,'8 класс'!$A$5:$BP$40,52,0)</f>
        <v>37.148333333333333</v>
      </c>
      <c r="AM31" s="33">
        <f>VLOOKUP($A31,'8 класс'!$A$5:$BP$40,61,0)</f>
        <v>34.7425</v>
      </c>
      <c r="AN31" s="33">
        <f>VLOOKUP($A31,'8 класс'!$A$5:$BP$40,65,0)</f>
        <v>12.229999999999999</v>
      </c>
      <c r="AO31" s="33">
        <f>VLOOKUP($A31,'8 класс'!$A$5:$BP$40,66,0)</f>
        <v>6.31</v>
      </c>
      <c r="AP31" s="33">
        <f>VLOOKUP($A31,'8 класс'!$A$5:$BP$40,67,0)</f>
        <v>4.4400000000000004</v>
      </c>
      <c r="AQ31" s="36"/>
      <c r="AR31" s="37"/>
      <c r="AS31" s="37"/>
      <c r="AT31" s="37"/>
      <c r="AU31" s="37"/>
      <c r="AV31" s="37"/>
      <c r="AW31" s="37"/>
      <c r="AX31" s="37"/>
      <c r="AY31" s="37"/>
      <c r="AZ31" s="33">
        <f>VLOOKUP($A31,'10 класс'!$A$5:$W$40,20,0)</f>
        <v>61.273125000000007</v>
      </c>
      <c r="BA31" s="37"/>
      <c r="BB31" s="37"/>
      <c r="BC31" s="33">
        <f>VLOOKUP($A31,'10 класс'!$A$5:$W$40,23,0)</f>
        <v>32.35</v>
      </c>
    </row>
    <row r="32" spans="1:55" x14ac:dyDescent="0.25">
      <c r="A32" s="24" t="s">
        <v>29</v>
      </c>
      <c r="B32" s="1">
        <f>VLOOKUP($A32,'4 класс'!$A$5:$BH$40,18,0)</f>
        <v>65.1815</v>
      </c>
      <c r="C32" s="1">
        <f>VLOOKUP($A32,'4 класс'!$A$5:$BH$40,35,0)</f>
        <v>66.301999999999992</v>
      </c>
      <c r="D32" s="1">
        <f>VLOOKUP($A32,'4 класс'!$A$5:$BH$40,48,0)</f>
        <v>69.112500000000011</v>
      </c>
      <c r="E32" s="18">
        <f>VLOOKUP($A32,'4 класс'!$A$5:$BH$40,51,0)</f>
        <v>31.36</v>
      </c>
      <c r="F32" s="18">
        <f>VLOOKUP($A32,'4 класс'!$A$5:$BH$40,54,0)</f>
        <v>38.445</v>
      </c>
      <c r="G32" s="18">
        <f>VLOOKUP($A32,'4 класс'!$A$5:$BH$40,60,0)</f>
        <v>43.20333333333334</v>
      </c>
      <c r="H32" s="20">
        <f>VLOOKUP(A32,'5 класс'!$A$5:$BB$40,12,0)</f>
        <v>59.9</v>
      </c>
      <c r="I32" s="20">
        <f>VLOOKUP(A32,'5 класс'!$A$5:$BB$40,23,0)</f>
        <v>58.353749999999998</v>
      </c>
      <c r="J32" s="20">
        <f>VLOOKUP(A32,'5 класс'!$A$5:$BB$40,40,0)</f>
        <v>62.754999999999988</v>
      </c>
      <c r="K32" s="18">
        <f>VLOOKUP(A32,'5 класс'!$A$5:$BB$40,45,0)</f>
        <v>58.847499999999997</v>
      </c>
      <c r="L32" s="18">
        <f>VLOOKUP(A32,'5 класс'!$A$5:$BB$40,50,0)</f>
        <v>41.837499999999999</v>
      </c>
      <c r="M32" s="18">
        <f>VLOOKUP($A32,'5 класс'!$A$5:$BB$40,54,0)</f>
        <v>22.540000000000003</v>
      </c>
      <c r="N32" s="20">
        <f>VLOOKUP(A32,'6 класс'!$A$5:$BA$40,8,0)</f>
        <v>61.333333333333336</v>
      </c>
      <c r="O32" s="20">
        <f>VLOOKUP($A32,'6 класс'!$A$5:$BA$40,15,0)</f>
        <v>66.368333333333325</v>
      </c>
      <c r="P32" s="20">
        <f>VLOOKUP($A32,'6 класс'!$A$5:$BA$40,32,0)</f>
        <v>56.827142857142853</v>
      </c>
      <c r="Q32" s="18">
        <f>VLOOKUP($A32,'6 класс'!$A$5:$BA$40,39,0)</f>
        <v>42.583333333333336</v>
      </c>
      <c r="R32" s="18">
        <f>VLOOKUP($A32,'6 класс'!$A$5:$BA$40,46,0)</f>
        <v>48.363333333333337</v>
      </c>
      <c r="S32" s="18">
        <f>VLOOKUP($A32,'6 класс'!$A$5:$BA$40,50,0)</f>
        <v>37.093333333333334</v>
      </c>
      <c r="T32" s="20">
        <f>VLOOKUP(A32,'6 класс'!$A$5:$BA$40,51,0)</f>
        <v>5</v>
      </c>
      <c r="U32" s="20">
        <f>VLOOKUP(A32,'6 класс'!$A$5:$BA$40,52,0)</f>
        <v>7.59</v>
      </c>
      <c r="V32" s="34"/>
      <c r="W32" s="25">
        <f>VLOOKUP(A32,'7 класс'!$A$5:$BH$40,14,0)</f>
        <v>56.849999999999994</v>
      </c>
      <c r="X32" s="25">
        <f>VLOOKUP($A32,'7 класс'!$A$5:$BH$40,27,0)</f>
        <v>52.824166666666663</v>
      </c>
      <c r="Y32" s="25">
        <f>VLOOKUP($A32,'7 класс'!$A$5:$BH$40,46,0)</f>
        <v>51.408928571428575</v>
      </c>
      <c r="Z32" s="25">
        <f>VLOOKUP($A32,'7 класс'!$A$5:$BH$40,51,0)</f>
        <v>20.657500000000002</v>
      </c>
      <c r="AA32" s="25">
        <f>VLOOKUP($A32,'7 класс'!$A$5:$BH$40,56,0)</f>
        <v>18.887499999999999</v>
      </c>
      <c r="AB32" s="25">
        <f>VLOOKUP($A32,'7 класс'!$A$5:$BH$40,60,0)</f>
        <v>11.696666666666667</v>
      </c>
      <c r="AC32" s="35"/>
      <c r="AD32" s="35"/>
      <c r="AE32" s="35"/>
      <c r="AF32" s="35"/>
      <c r="AG32" s="35"/>
      <c r="AH32" s="35"/>
      <c r="AI32" s="33">
        <f>VLOOKUP($A32,'8 класс'!$A$5:$BP$40,14,0)</f>
        <v>43.169999999999995</v>
      </c>
      <c r="AJ32" s="33">
        <f>VLOOKUP($A32,'8 класс'!$A$5:$BP$40,27,0)</f>
        <v>56.459166666666668</v>
      </c>
      <c r="AK32" s="33">
        <f>VLOOKUP($A32,'8 класс'!$A$5:$BP$40,43,0)</f>
        <v>50.89200000000001</v>
      </c>
      <c r="AL32" s="33">
        <f>VLOOKUP($A32,'8 класс'!$A$5:$BP$40,52,0)</f>
        <v>34.835833333333333</v>
      </c>
      <c r="AM32" s="33">
        <f>VLOOKUP($A32,'8 класс'!$A$5:$BP$40,61,0)</f>
        <v>30.763333333333325</v>
      </c>
      <c r="AN32" s="33">
        <f>VLOOKUP($A32,'8 класс'!$A$5:$BP$40,65,0)</f>
        <v>13.37</v>
      </c>
      <c r="AO32" s="33">
        <f>VLOOKUP($A32,'8 класс'!$A$5:$BP$40,66,0)</f>
        <v>5.26</v>
      </c>
      <c r="AP32" s="33">
        <f>VLOOKUP($A32,'8 класс'!$A$5:$BP$40,67,0)</f>
        <v>2.5</v>
      </c>
      <c r="AQ32" s="36"/>
      <c r="AR32" s="37"/>
      <c r="AS32" s="37"/>
      <c r="AT32" s="37"/>
      <c r="AU32" s="37"/>
      <c r="AV32" s="37"/>
      <c r="AW32" s="37"/>
      <c r="AX32" s="37"/>
      <c r="AY32" s="37"/>
      <c r="AZ32" s="33">
        <f>VLOOKUP($A32,'10 класс'!$A$5:$W$40,20,0)</f>
        <v>51</v>
      </c>
      <c r="BA32" s="37"/>
      <c r="BB32" s="37"/>
      <c r="BC32" s="33">
        <f>VLOOKUP($A32,'10 класс'!$A$5:$W$40,23,0)</f>
        <v>16</v>
      </c>
    </row>
    <row r="33" spans="1:55" x14ac:dyDescent="0.25">
      <c r="A33" s="24" t="s">
        <v>30</v>
      </c>
      <c r="B33" s="1">
        <f>VLOOKUP($A33,'4 класс'!$A$5:$BH$40,18,0)</f>
        <v>69.799000000000007</v>
      </c>
      <c r="C33" s="1">
        <f>VLOOKUP($A33,'4 класс'!$A$5:$BH$40,35,0)</f>
        <v>66.297499999999985</v>
      </c>
      <c r="D33" s="1">
        <f>VLOOKUP($A33,'4 класс'!$A$5:$BH$40,48,0)</f>
        <v>70.653750000000016</v>
      </c>
      <c r="E33" s="18">
        <f>VLOOKUP($A33,'4 класс'!$A$5:$BH$40,51,0)</f>
        <v>35.495000000000005</v>
      </c>
      <c r="F33" s="18">
        <f>VLOOKUP($A33,'4 класс'!$A$5:$BH$40,54,0)</f>
        <v>37.414999999999999</v>
      </c>
      <c r="G33" s="18">
        <f>VLOOKUP($A33,'4 класс'!$A$5:$BH$40,60,0)</f>
        <v>39.786666666666669</v>
      </c>
      <c r="H33" s="20">
        <f>VLOOKUP(A33,'5 класс'!$A$5:$BB$40,12,0)</f>
        <v>59.577500000000001</v>
      </c>
      <c r="I33" s="20">
        <f>VLOOKUP(A33,'5 класс'!$A$5:$BB$40,23,0)</f>
        <v>59.990624999999994</v>
      </c>
      <c r="J33" s="20">
        <f>VLOOKUP(A33,'5 класс'!$A$5:$BB$40,40,0)</f>
        <v>61.904642857142861</v>
      </c>
      <c r="K33" s="18">
        <f>VLOOKUP(A33,'5 класс'!$A$5:$BB$40,45,0)</f>
        <v>45.45</v>
      </c>
      <c r="L33" s="18">
        <f>VLOOKUP(A33,'5 класс'!$A$5:$BB$40,50,0)</f>
        <v>55.414999999999999</v>
      </c>
      <c r="M33" s="18">
        <f>VLOOKUP($A33,'5 класс'!$A$5:$BB$40,54,0)</f>
        <v>19.98</v>
      </c>
      <c r="N33" s="20">
        <f>VLOOKUP(A33,'6 класс'!$A$5:$BA$40,8,0)</f>
        <v>71.938333333333333</v>
      </c>
      <c r="O33" s="20">
        <f>VLOOKUP($A33,'6 класс'!$A$5:$BA$40,15,0)</f>
        <v>70.623333333333335</v>
      </c>
      <c r="P33" s="20">
        <f>VLOOKUP($A33,'6 класс'!$A$5:$BA$40,32,0)</f>
        <v>58.564642857142857</v>
      </c>
      <c r="Q33" s="18">
        <f>VLOOKUP($A33,'6 класс'!$A$5:$BA$40,39,0)</f>
        <v>51.986666666666672</v>
      </c>
      <c r="R33" s="18">
        <f>VLOOKUP($A33,'6 класс'!$A$5:$BA$40,46,0)</f>
        <v>50.576666666666661</v>
      </c>
      <c r="S33" s="18">
        <f>VLOOKUP($A33,'6 класс'!$A$5:$BA$40,50,0)</f>
        <v>36.450000000000003</v>
      </c>
      <c r="T33" s="20">
        <f>VLOOKUP(A33,'6 класс'!$A$5:$BA$40,51,0)</f>
        <v>11.57</v>
      </c>
      <c r="U33" s="20">
        <f>VLOOKUP(A33,'6 класс'!$A$5:$BA$40,52,0)</f>
        <v>15.25</v>
      </c>
      <c r="V33" s="34"/>
      <c r="W33" s="25">
        <f>VLOOKUP(A33,'7 класс'!$A$5:$BH$40,14,0)</f>
        <v>67.053333333333342</v>
      </c>
      <c r="X33" s="25">
        <f>VLOOKUP($A33,'7 класс'!$A$5:$BH$40,27,0)</f>
        <v>67.234166666666667</v>
      </c>
      <c r="Y33" s="25">
        <f>VLOOKUP($A33,'7 класс'!$A$5:$BH$40,46,0)</f>
        <v>55.253214285714293</v>
      </c>
      <c r="Z33" s="25">
        <f>VLOOKUP($A33,'7 класс'!$A$5:$BH$40,51,0)</f>
        <v>34.072499999999998</v>
      </c>
      <c r="AA33" s="25">
        <f>VLOOKUP($A33,'7 класс'!$A$5:$BH$40,56,0)</f>
        <v>43.272500000000001</v>
      </c>
      <c r="AB33" s="25">
        <f>VLOOKUP($A33,'7 класс'!$A$5:$BH$40,60,0)</f>
        <v>18.950000000000003</v>
      </c>
      <c r="AC33" s="35"/>
      <c r="AD33" s="35"/>
      <c r="AE33" s="35"/>
      <c r="AF33" s="35"/>
      <c r="AG33" s="35"/>
      <c r="AH33" s="35"/>
      <c r="AI33" s="33">
        <f>VLOOKUP($A33,'8 класс'!$A$5:$BP$40,14,0)</f>
        <v>62.444166666666661</v>
      </c>
      <c r="AJ33" s="33">
        <f>VLOOKUP($A33,'8 класс'!$A$5:$BP$40,27,0)</f>
        <v>62.145833333333343</v>
      </c>
      <c r="AK33" s="33">
        <f>VLOOKUP($A33,'8 класс'!$A$5:$BP$40,43,0)</f>
        <v>62.897333333333336</v>
      </c>
      <c r="AL33" s="33">
        <f>VLOOKUP($A33,'8 класс'!$A$5:$BP$40,52,0)</f>
        <v>40.455833333333331</v>
      </c>
      <c r="AM33" s="33">
        <f>VLOOKUP($A33,'8 класс'!$A$5:$BP$40,61,0)</f>
        <v>41.559166666666663</v>
      </c>
      <c r="AN33" s="33">
        <f>VLOOKUP($A33,'8 класс'!$A$5:$BP$40,65,0)</f>
        <v>19.696666666666669</v>
      </c>
      <c r="AO33" s="33">
        <f>VLOOKUP($A33,'8 класс'!$A$5:$BP$40,66,0)</f>
        <v>6.21</v>
      </c>
      <c r="AP33" s="33">
        <f>VLOOKUP($A33,'8 класс'!$A$5:$BP$40,67,0)</f>
        <v>5.08</v>
      </c>
      <c r="AQ33" s="36"/>
      <c r="AR33" s="37"/>
      <c r="AS33" s="37"/>
      <c r="AT33" s="37"/>
      <c r="AU33" s="37"/>
      <c r="AV33" s="37"/>
      <c r="AW33" s="37"/>
      <c r="AX33" s="37"/>
      <c r="AY33" s="37"/>
      <c r="AZ33" s="33">
        <f>VLOOKUP($A33,'10 класс'!$A$5:$W$40,20,0)</f>
        <v>62.499375000000008</v>
      </c>
      <c r="BA33" s="37"/>
      <c r="BB33" s="37"/>
      <c r="BC33" s="33">
        <f>VLOOKUP($A33,'10 класс'!$A$5:$W$40,23,0)</f>
        <v>40.42</v>
      </c>
    </row>
    <row r="34" spans="1:55" x14ac:dyDescent="0.25">
      <c r="A34" s="24" t="s">
        <v>31</v>
      </c>
      <c r="B34" s="1">
        <f>VLOOKUP($A34,'4 класс'!$A$5:$BH$40,18,0)</f>
        <v>68.9435</v>
      </c>
      <c r="C34" s="1">
        <f>VLOOKUP($A34,'4 класс'!$A$5:$BH$40,35,0)</f>
        <v>67.131500000000003</v>
      </c>
      <c r="D34" s="1">
        <f>VLOOKUP($A34,'4 класс'!$A$5:$BH$40,48,0)</f>
        <v>76.225624999999994</v>
      </c>
      <c r="E34" s="18">
        <f>VLOOKUP($A34,'4 класс'!$A$5:$BH$40,51,0)</f>
        <v>36.185000000000002</v>
      </c>
      <c r="F34" s="18">
        <f>VLOOKUP($A34,'4 класс'!$A$5:$BH$40,54,0)</f>
        <v>34.864999999999995</v>
      </c>
      <c r="G34" s="18">
        <f>VLOOKUP($A34,'4 класс'!$A$5:$BH$40,60,0)</f>
        <v>43.050000000000004</v>
      </c>
      <c r="H34" s="20">
        <f>VLOOKUP(A34,'5 класс'!$A$5:$BB$40,12,0)</f>
        <v>66.369375000000005</v>
      </c>
      <c r="I34" s="20">
        <f>VLOOKUP(A34,'5 класс'!$A$5:$BB$40,23,0)</f>
        <v>54.940000000000005</v>
      </c>
      <c r="J34" s="20">
        <f>VLOOKUP(A34,'5 класс'!$A$5:$BB$40,40,0)</f>
        <v>65.145714285714291</v>
      </c>
      <c r="K34" s="18">
        <f>VLOOKUP(A34,'5 класс'!$A$5:$BB$40,45,0)</f>
        <v>57.67</v>
      </c>
      <c r="L34" s="18">
        <f>VLOOKUP(A34,'5 класс'!$A$5:$BB$40,50,0)</f>
        <v>48.254999999999995</v>
      </c>
      <c r="M34" s="18">
        <f>VLOOKUP($A34,'5 класс'!$A$5:$BB$40,54,0)</f>
        <v>22.513333333333332</v>
      </c>
      <c r="N34" s="20">
        <f>VLOOKUP(A34,'6 класс'!$A$5:$BA$40,8,0)</f>
        <v>74.785000000000011</v>
      </c>
      <c r="O34" s="20">
        <f>VLOOKUP($A34,'6 класс'!$A$5:$BA$40,15,0)</f>
        <v>77.715000000000003</v>
      </c>
      <c r="P34" s="20">
        <f>VLOOKUP($A34,'6 класс'!$A$5:$BA$40,32,0)</f>
        <v>63.57678571428572</v>
      </c>
      <c r="Q34" s="18">
        <f>VLOOKUP($A34,'6 класс'!$A$5:$BA$40,39,0)</f>
        <v>51.251666666666665</v>
      </c>
      <c r="R34" s="18">
        <f>VLOOKUP($A34,'6 класс'!$A$5:$BA$40,46,0)</f>
        <v>55.19166666666667</v>
      </c>
      <c r="S34" s="18">
        <f>VLOOKUP($A34,'6 класс'!$A$5:$BA$40,50,0)</f>
        <v>36.94</v>
      </c>
      <c r="T34" s="20">
        <f>VLOOKUP(A34,'6 класс'!$A$5:$BA$40,51,0)</f>
        <v>11.14</v>
      </c>
      <c r="U34" s="20">
        <f>VLOOKUP(A34,'6 класс'!$A$5:$BA$40,52,0)</f>
        <v>20.86</v>
      </c>
      <c r="V34" s="34"/>
      <c r="W34" s="25">
        <f>VLOOKUP(A34,'7 класс'!$A$5:$BH$40,14,0)</f>
        <v>66.572499999999991</v>
      </c>
      <c r="X34" s="25">
        <f>VLOOKUP($A34,'7 класс'!$A$5:$BH$40,27,0)</f>
        <v>66.075833333333335</v>
      </c>
      <c r="Y34" s="25">
        <f>VLOOKUP($A34,'7 класс'!$A$5:$BH$40,46,0)</f>
        <v>62.758214285714288</v>
      </c>
      <c r="Z34" s="25">
        <f>VLOOKUP($A34,'7 класс'!$A$5:$BH$40,51,0)</f>
        <v>32.814999999999998</v>
      </c>
      <c r="AA34" s="25">
        <f>VLOOKUP($A34,'7 класс'!$A$5:$BH$40,56,0)</f>
        <v>28.412500000000001</v>
      </c>
      <c r="AB34" s="25">
        <f>VLOOKUP($A34,'7 класс'!$A$5:$BH$40,60,0)</f>
        <v>22.89</v>
      </c>
      <c r="AC34" s="35"/>
      <c r="AD34" s="35"/>
      <c r="AE34" s="35"/>
      <c r="AF34" s="35"/>
      <c r="AG34" s="35"/>
      <c r="AH34" s="35"/>
      <c r="AI34" s="33">
        <f>VLOOKUP($A34,'8 класс'!$A$5:$BP$40,14,0)</f>
        <v>59.376666666666665</v>
      </c>
      <c r="AJ34" s="33">
        <f>VLOOKUP($A34,'8 класс'!$A$5:$BP$40,27,0)</f>
        <v>60.349166666666669</v>
      </c>
      <c r="AK34" s="33">
        <f>VLOOKUP($A34,'8 класс'!$A$5:$BP$40,43,0)</f>
        <v>62.370000000000005</v>
      </c>
      <c r="AL34" s="33">
        <f>VLOOKUP($A34,'8 класс'!$A$5:$BP$40,52,0)</f>
        <v>31.512499999999999</v>
      </c>
      <c r="AM34" s="33">
        <f>VLOOKUP($A34,'8 класс'!$A$5:$BP$40,61,0)</f>
        <v>33.545833333333327</v>
      </c>
      <c r="AN34" s="33">
        <f>VLOOKUP($A34,'8 класс'!$A$5:$BP$40,65,0)</f>
        <v>13.683333333333332</v>
      </c>
      <c r="AO34" s="33">
        <f>VLOOKUP($A34,'8 класс'!$A$5:$BP$40,66,0)</f>
        <v>13.75</v>
      </c>
      <c r="AP34" s="33">
        <f>VLOOKUP($A34,'8 класс'!$A$5:$BP$40,67,0)</f>
        <v>3.82</v>
      </c>
      <c r="AQ34" s="36"/>
      <c r="AR34" s="37"/>
      <c r="AS34" s="37"/>
      <c r="AT34" s="37"/>
      <c r="AU34" s="37"/>
      <c r="AV34" s="37"/>
      <c r="AW34" s="37"/>
      <c r="AX34" s="37"/>
      <c r="AY34" s="37"/>
      <c r="AZ34" s="33">
        <f>VLOOKUP($A34,'10 класс'!$A$5:$W$40,20,0)</f>
        <v>55.728749999999984</v>
      </c>
      <c r="BA34" s="37"/>
      <c r="BB34" s="37"/>
      <c r="BC34" s="33">
        <f>VLOOKUP($A34,'10 класс'!$A$5:$W$40,23,0)</f>
        <v>18.940000000000001</v>
      </c>
    </row>
    <row r="35" spans="1:55" x14ac:dyDescent="0.25">
      <c r="A35" s="24" t="s">
        <v>32</v>
      </c>
      <c r="B35" s="1">
        <f>VLOOKUP($A35,'4 класс'!$A$5:$BH$40,18,0)</f>
        <v>68.88</v>
      </c>
      <c r="C35" s="1">
        <f>VLOOKUP($A35,'4 класс'!$A$5:$BH$40,35,0)</f>
        <v>66.241500000000016</v>
      </c>
      <c r="D35" s="1">
        <f>VLOOKUP($A35,'4 класс'!$A$5:$BH$40,48,0)</f>
        <v>67.794375000000002</v>
      </c>
      <c r="E35" s="18">
        <f>VLOOKUP($A35,'4 класс'!$A$5:$BH$40,51,0)</f>
        <v>38.634999999999998</v>
      </c>
      <c r="F35" s="18">
        <f>VLOOKUP($A35,'4 класс'!$A$5:$BH$40,54,0)</f>
        <v>33.475000000000001</v>
      </c>
      <c r="G35" s="18">
        <f>VLOOKUP($A35,'4 класс'!$A$5:$BH$40,60,0)</f>
        <v>35.586666666666666</v>
      </c>
      <c r="H35" s="20">
        <f>VLOOKUP(A35,'5 класс'!$A$5:$BB$40,12,0)</f>
        <v>57.441874999999996</v>
      </c>
      <c r="I35" s="20">
        <f>VLOOKUP(A35,'5 класс'!$A$5:$BB$40,23,0)</f>
        <v>61.183750000000003</v>
      </c>
      <c r="J35" s="20">
        <f>VLOOKUP(A35,'5 класс'!$A$5:$BB$40,40,0)</f>
        <v>58.15607142857143</v>
      </c>
      <c r="K35" s="18">
        <f>VLOOKUP(A35,'5 класс'!$A$5:$BB$40,45,0)</f>
        <v>49.015000000000001</v>
      </c>
      <c r="L35" s="18">
        <f>VLOOKUP(A35,'5 класс'!$A$5:$BB$40,50,0)</f>
        <v>53.052499999999995</v>
      </c>
      <c r="M35" s="18">
        <f>VLOOKUP($A35,'5 класс'!$A$5:$BB$40,54,0)</f>
        <v>19.136666666666667</v>
      </c>
      <c r="N35" s="20">
        <f>VLOOKUP(A35,'6 класс'!$A$5:$BA$40,8,0)</f>
        <v>74.433333333333337</v>
      </c>
      <c r="O35" s="20">
        <f>VLOOKUP($A35,'6 класс'!$A$5:$BA$40,15,0)</f>
        <v>74.898333333333341</v>
      </c>
      <c r="P35" s="20">
        <f>VLOOKUP($A35,'6 класс'!$A$5:$BA$40,32,0)</f>
        <v>57.212499999999999</v>
      </c>
      <c r="Q35" s="18">
        <f>VLOOKUP($A35,'6 класс'!$A$5:$BA$40,39,0)</f>
        <v>54.343333333333334</v>
      </c>
      <c r="R35" s="18">
        <f>VLOOKUP($A35,'6 класс'!$A$5:$BA$40,46,0)</f>
        <v>54.98</v>
      </c>
      <c r="S35" s="18">
        <f>VLOOKUP($A35,'6 класс'!$A$5:$BA$40,50,0)</f>
        <v>32.166666666666664</v>
      </c>
      <c r="T35" s="20">
        <f>VLOOKUP(A35,'6 класс'!$A$5:$BA$40,51,0)</f>
        <v>9.7899999999999991</v>
      </c>
      <c r="U35" s="20">
        <f>VLOOKUP(A35,'6 класс'!$A$5:$BA$40,52,0)</f>
        <v>10.37</v>
      </c>
      <c r="V35" s="34"/>
      <c r="W35" s="25">
        <f>VLOOKUP(A35,'7 класс'!$A$5:$BH$40,14,0)</f>
        <v>65.71916666666668</v>
      </c>
      <c r="X35" s="25">
        <f>VLOOKUP($A35,'7 класс'!$A$5:$BH$40,27,0)</f>
        <v>67.74499999999999</v>
      </c>
      <c r="Y35" s="25">
        <f>VLOOKUP($A35,'7 класс'!$A$5:$BH$40,46,0)</f>
        <v>56.972857142857151</v>
      </c>
      <c r="Z35" s="25">
        <f>VLOOKUP($A35,'7 класс'!$A$5:$BH$40,51,0)</f>
        <v>23.054999999999996</v>
      </c>
      <c r="AA35" s="25">
        <f>VLOOKUP($A35,'7 класс'!$A$5:$BH$40,56,0)</f>
        <v>27.427500000000002</v>
      </c>
      <c r="AB35" s="25">
        <f>VLOOKUP($A35,'7 класс'!$A$5:$BH$40,60,0)</f>
        <v>19.959999999999997</v>
      </c>
      <c r="AC35" s="35"/>
      <c r="AD35" s="35"/>
      <c r="AE35" s="35"/>
      <c r="AF35" s="35"/>
      <c r="AG35" s="35"/>
      <c r="AH35" s="35"/>
      <c r="AI35" s="33">
        <f>VLOOKUP($A35,'8 класс'!$A$5:$BP$40,14,0)</f>
        <v>65.414166666666674</v>
      </c>
      <c r="AJ35" s="33">
        <f>VLOOKUP($A35,'8 класс'!$A$5:$BP$40,27,0)</f>
        <v>69.713333333333324</v>
      </c>
      <c r="AK35" s="33">
        <f>VLOOKUP($A35,'8 класс'!$A$5:$BP$40,43,0)</f>
        <v>63.529333333333327</v>
      </c>
      <c r="AL35" s="33">
        <f>VLOOKUP($A35,'8 класс'!$A$5:$BP$40,52,0)</f>
        <v>34.727499999999999</v>
      </c>
      <c r="AM35" s="33">
        <f>VLOOKUP($A35,'8 класс'!$A$5:$BP$40,61,0)</f>
        <v>34.728333333333332</v>
      </c>
      <c r="AN35" s="33">
        <f>VLOOKUP($A35,'8 класс'!$A$5:$BP$40,65,0)</f>
        <v>18.003333333333334</v>
      </c>
      <c r="AO35" s="33">
        <f>VLOOKUP($A35,'8 класс'!$A$5:$BP$40,66,0)</f>
        <v>9.75</v>
      </c>
      <c r="AP35" s="33">
        <f>VLOOKUP($A35,'8 класс'!$A$5:$BP$40,67,0)</f>
        <v>6.5</v>
      </c>
      <c r="AQ35" s="36"/>
      <c r="AR35" s="37"/>
      <c r="AS35" s="37"/>
      <c r="AT35" s="37"/>
      <c r="AU35" s="37"/>
      <c r="AV35" s="37"/>
      <c r="AW35" s="37"/>
      <c r="AX35" s="37"/>
      <c r="AY35" s="37"/>
      <c r="AZ35" s="33">
        <f>VLOOKUP($A35,'10 класс'!$A$5:$W$40,20,0)</f>
        <v>58.659374999999997</v>
      </c>
      <c r="BA35" s="37"/>
      <c r="BB35" s="37"/>
      <c r="BC35" s="33">
        <f>VLOOKUP($A35,'10 класс'!$A$5:$W$40,23,0)</f>
        <v>33.21</v>
      </c>
    </row>
    <row r="36" spans="1:55" x14ac:dyDescent="0.25">
      <c r="A36" s="24" t="s">
        <v>33</v>
      </c>
      <c r="B36" s="1">
        <f>VLOOKUP($A36,'4 класс'!$A$5:$BH$40,18,0)</f>
        <v>66.719000000000008</v>
      </c>
      <c r="C36" s="1">
        <f>VLOOKUP($A36,'4 класс'!$A$5:$BH$40,35,0)</f>
        <v>67.867000000000004</v>
      </c>
      <c r="D36" s="1">
        <f>VLOOKUP($A36,'4 класс'!$A$5:$BH$40,48,0)</f>
        <v>68.31</v>
      </c>
      <c r="E36" s="18">
        <f>VLOOKUP($A36,'4 класс'!$A$5:$BH$40,51,0)</f>
        <v>35.085000000000001</v>
      </c>
      <c r="F36" s="18">
        <f>VLOOKUP($A36,'4 класс'!$A$5:$BH$40,54,0)</f>
        <v>32.664999999999999</v>
      </c>
      <c r="G36" s="18">
        <f>VLOOKUP($A36,'4 класс'!$A$5:$BH$40,60,0)</f>
        <v>41.638333333333328</v>
      </c>
      <c r="H36" s="20">
        <f>VLOOKUP(A36,'5 класс'!$A$5:$BB$40,12,0)</f>
        <v>56.983750000000001</v>
      </c>
      <c r="I36" s="20">
        <f>VLOOKUP(A36,'5 класс'!$A$5:$BB$40,23,0)</f>
        <v>57.948125000000005</v>
      </c>
      <c r="J36" s="20">
        <f>VLOOKUP(A36,'5 класс'!$A$5:$BB$40,40,0)</f>
        <v>58.245000000000005</v>
      </c>
      <c r="K36" s="18">
        <f>VLOOKUP(A36,'5 класс'!$A$5:$BB$40,45,0)</f>
        <v>46.172499999999999</v>
      </c>
      <c r="L36" s="18">
        <f>VLOOKUP(A36,'5 класс'!$A$5:$BB$40,50,0)</f>
        <v>48.732500000000002</v>
      </c>
      <c r="M36" s="18">
        <f>VLOOKUP($A36,'5 класс'!$A$5:$BB$40,54,0)</f>
        <v>16.256666666666664</v>
      </c>
      <c r="N36" s="20">
        <f>VLOOKUP(A36,'6 класс'!$A$5:$BA$40,8,0)</f>
        <v>72.166666666666657</v>
      </c>
      <c r="O36" s="20">
        <f>VLOOKUP($A36,'6 класс'!$A$5:$BA$40,15,0)</f>
        <v>71.723333333333329</v>
      </c>
      <c r="P36" s="20">
        <f>VLOOKUP($A36,'6 класс'!$A$5:$BA$40,32,0)</f>
        <v>55.448214285714293</v>
      </c>
      <c r="Q36" s="18">
        <f>VLOOKUP($A36,'6 класс'!$A$5:$BA$40,39,0)</f>
        <v>46.75</v>
      </c>
      <c r="R36" s="18">
        <f>VLOOKUP($A36,'6 класс'!$A$5:$BA$40,46,0)</f>
        <v>47.223333333333336</v>
      </c>
      <c r="S36" s="18">
        <f>VLOOKUP($A36,'6 класс'!$A$5:$BA$40,50,0)</f>
        <v>32.536666666666669</v>
      </c>
      <c r="T36" s="20">
        <f>VLOOKUP(A36,'6 класс'!$A$5:$BA$40,51,0)</f>
        <v>10.46</v>
      </c>
      <c r="U36" s="20">
        <f>VLOOKUP(A36,'6 класс'!$A$5:$BA$40,52,0)</f>
        <v>6.55</v>
      </c>
      <c r="V36" s="34"/>
      <c r="W36" s="25">
        <f>VLOOKUP(A36,'7 класс'!$A$5:$BH$40,14,0)</f>
        <v>63.090833333333329</v>
      </c>
      <c r="X36" s="25">
        <f>VLOOKUP($A36,'7 класс'!$A$5:$BH$40,27,0)</f>
        <v>63.721666666666671</v>
      </c>
      <c r="Y36" s="25">
        <f>VLOOKUP($A36,'7 класс'!$A$5:$BH$40,46,0)</f>
        <v>52.230000000000011</v>
      </c>
      <c r="Z36" s="25">
        <f>VLOOKUP($A36,'7 класс'!$A$5:$BH$40,51,0)</f>
        <v>25.677500000000002</v>
      </c>
      <c r="AA36" s="25">
        <f>VLOOKUP($A36,'7 класс'!$A$5:$BH$40,56,0)</f>
        <v>39.93</v>
      </c>
      <c r="AB36" s="25">
        <f>VLOOKUP($A36,'7 класс'!$A$5:$BH$40,60,0)</f>
        <v>13.536666666666669</v>
      </c>
      <c r="AC36" s="35"/>
      <c r="AD36" s="35"/>
      <c r="AE36" s="35"/>
      <c r="AF36" s="35"/>
      <c r="AG36" s="35"/>
      <c r="AH36" s="35"/>
      <c r="AI36" s="33">
        <f>VLOOKUP($A36,'8 класс'!$A$5:$BP$40,14,0)</f>
        <v>58.049166666666672</v>
      </c>
      <c r="AJ36" s="33">
        <f>VLOOKUP($A36,'8 класс'!$A$5:$BP$40,27,0)</f>
        <v>54.865833333333335</v>
      </c>
      <c r="AK36" s="33">
        <f>VLOOKUP($A36,'8 класс'!$A$5:$BP$40,43,0)</f>
        <v>58.098666666666666</v>
      </c>
      <c r="AL36" s="33">
        <f>VLOOKUP($A36,'8 класс'!$A$5:$BP$40,52,0)</f>
        <v>34.560833333333335</v>
      </c>
      <c r="AM36" s="33">
        <f>VLOOKUP($A36,'8 класс'!$A$5:$BP$40,61,0)</f>
        <v>34.440833333333337</v>
      </c>
      <c r="AN36" s="33">
        <f>VLOOKUP($A36,'8 класс'!$A$5:$BP$40,65,0)</f>
        <v>10.893333333333333</v>
      </c>
      <c r="AO36" s="33">
        <f>VLOOKUP($A36,'8 класс'!$A$5:$BP$40,66,0)</f>
        <v>5.66</v>
      </c>
      <c r="AP36" s="33">
        <f>VLOOKUP($A36,'8 класс'!$A$5:$BP$40,67,0)</f>
        <v>4.0199999999999996</v>
      </c>
      <c r="AQ36" s="36"/>
      <c r="AR36" s="37"/>
      <c r="AS36" s="37"/>
      <c r="AT36" s="37"/>
      <c r="AU36" s="37"/>
      <c r="AV36" s="37"/>
      <c r="AW36" s="37"/>
      <c r="AX36" s="37"/>
      <c r="AY36" s="37"/>
      <c r="AZ36" s="33">
        <f>VLOOKUP($A36,'10 класс'!$A$5:$W$40,20,0)</f>
        <v>53.972499999999989</v>
      </c>
      <c r="BA36" s="37"/>
      <c r="BB36" s="37"/>
      <c r="BC36" s="33">
        <f>VLOOKUP($A36,'10 класс'!$A$5:$W$40,23,0)</f>
        <v>26.04</v>
      </c>
    </row>
    <row r="37" spans="1:55" x14ac:dyDescent="0.25">
      <c r="A37" s="24" t="s">
        <v>64</v>
      </c>
      <c r="B37" s="1">
        <f>VLOOKUP($A37,'4 класс'!$A$5:$BH$40,18,0)</f>
        <v>65.509500000000003</v>
      </c>
      <c r="C37" s="1">
        <f>VLOOKUP($A37,'4 класс'!$A$5:$BH$40,35,0)</f>
        <v>64.534500000000008</v>
      </c>
      <c r="D37" s="1">
        <f>VLOOKUP($A37,'4 класс'!$A$5:$BH$40,48,0)</f>
        <v>71.438124999999999</v>
      </c>
      <c r="E37" s="18">
        <f>VLOOKUP($A37,'4 класс'!$A$5:$BH$40,51,0)</f>
        <v>26.130000000000003</v>
      </c>
      <c r="F37" s="18">
        <f>VLOOKUP($A37,'4 класс'!$A$5:$BH$40,54,0)</f>
        <v>21.074999999999999</v>
      </c>
      <c r="G37" s="18">
        <f>VLOOKUP($A37,'4 класс'!$A$5:$BH$40,60,0)</f>
        <v>34.888333333333335</v>
      </c>
      <c r="H37" s="20">
        <f>VLOOKUP(A37,'5 класс'!$A$5:$BB$40,12,0)</f>
        <v>59.526875000000004</v>
      </c>
      <c r="I37" s="20">
        <f>VLOOKUP(A37,'5 класс'!$A$5:$BB$40,23,0)</f>
        <v>58.608750000000001</v>
      </c>
      <c r="J37" s="20">
        <f>VLOOKUP(A37,'5 класс'!$A$5:$BB$40,40,0)</f>
        <v>62.457142857142856</v>
      </c>
      <c r="K37" s="18">
        <f>VLOOKUP(A37,'5 класс'!$A$5:$BB$40,45,0)</f>
        <v>45.12</v>
      </c>
      <c r="L37" s="18">
        <f>VLOOKUP(A37,'5 класс'!$A$5:$BB$40,50,0)</f>
        <v>51.575000000000003</v>
      </c>
      <c r="M37" s="18">
        <f>VLOOKUP($A37,'5 класс'!$A$5:$BB$40,54,0)</f>
        <v>19.076666666666668</v>
      </c>
      <c r="N37" s="20">
        <f>VLOOKUP(A37,'6 класс'!$A$5:$BA$40,8,0)</f>
        <v>74.426666666666662</v>
      </c>
      <c r="O37" s="20">
        <f>VLOOKUP($A37,'6 класс'!$A$5:$BA$40,15,0)</f>
        <v>77.844999999999999</v>
      </c>
      <c r="P37" s="20">
        <f>VLOOKUP($A37,'6 класс'!$A$5:$BA$40,32,0)</f>
        <v>55.605714285714278</v>
      </c>
      <c r="Q37" s="18">
        <f>VLOOKUP($A37,'6 класс'!$A$5:$BA$40,39,0)</f>
        <v>55.996666666666663</v>
      </c>
      <c r="R37" s="18">
        <f>VLOOKUP($A37,'6 класс'!$A$5:$BA$40,46,0)</f>
        <v>54.776666666666664</v>
      </c>
      <c r="S37" s="18">
        <f>VLOOKUP($A37,'6 класс'!$A$5:$BA$40,50,0)</f>
        <v>35.97</v>
      </c>
      <c r="T37" s="20">
        <f>VLOOKUP(A37,'6 класс'!$A$5:$BA$40,51,0)</f>
        <v>16.399999999999999</v>
      </c>
      <c r="U37" s="20">
        <f>VLOOKUP(A37,'6 класс'!$A$5:$BA$40,52,0)</f>
        <v>10.37</v>
      </c>
      <c r="V37" s="34"/>
      <c r="W37" s="25">
        <f>VLOOKUP(A37,'7 класс'!$A$5:$BH$40,14,0)</f>
        <v>67.508333333333326</v>
      </c>
      <c r="X37" s="25">
        <f>VLOOKUP($A37,'7 класс'!$A$5:$BH$40,27,0)</f>
        <v>70.162499999999994</v>
      </c>
      <c r="Y37" s="25">
        <f>VLOOKUP($A37,'7 класс'!$A$5:$BH$40,46,0)</f>
        <v>56.738571428571412</v>
      </c>
      <c r="Z37" s="25">
        <f>VLOOKUP($A37,'7 класс'!$A$5:$BH$40,51,0)</f>
        <v>27.1175</v>
      </c>
      <c r="AA37" s="25">
        <f>VLOOKUP($A37,'7 класс'!$A$5:$BH$40,56,0)</f>
        <v>28.82</v>
      </c>
      <c r="AB37" s="25">
        <f>VLOOKUP($A37,'7 класс'!$A$5:$BH$40,60,0)</f>
        <v>13.519999999999998</v>
      </c>
      <c r="AC37" s="35"/>
      <c r="AD37" s="35"/>
      <c r="AE37" s="25">
        <f>VLOOKUP($A37,'7 класс (П)'!$A$5:$BD$13,34,0)</f>
        <v>45.833333333333336</v>
      </c>
      <c r="AF37" s="35"/>
      <c r="AG37" s="35"/>
      <c r="AH37" s="25">
        <f>VLOOKUP($A37,'7 класс (П)'!$A$5:$BD$13,56,0)</f>
        <v>55</v>
      </c>
      <c r="AI37" s="33">
        <f>VLOOKUP($A37,'8 класс'!$A$5:$BP$40,14,0)</f>
        <v>62.296666666666674</v>
      </c>
      <c r="AJ37" s="33">
        <f>VLOOKUP($A37,'8 класс'!$A$5:$BP$40,27,0)</f>
        <v>67.708333333333329</v>
      </c>
      <c r="AK37" s="33">
        <f>VLOOKUP($A37,'8 класс'!$A$5:$BP$40,43,0)</f>
        <v>59.524000000000001</v>
      </c>
      <c r="AL37" s="33">
        <f>VLOOKUP($A37,'8 класс'!$A$5:$BP$40,52,0)</f>
        <v>36.169166666666676</v>
      </c>
      <c r="AM37" s="33">
        <f>VLOOKUP($A37,'8 класс'!$A$5:$BP$40,61,0)</f>
        <v>37.783333333333331</v>
      </c>
      <c r="AN37" s="33">
        <f>VLOOKUP($A37,'8 класс'!$A$5:$BP$40,65,0)</f>
        <v>9.9033333333333342</v>
      </c>
      <c r="AO37" s="33">
        <f>VLOOKUP($A37,'8 класс'!$A$5:$BP$40,66,0)</f>
        <v>3.78</v>
      </c>
      <c r="AP37" s="33">
        <f>VLOOKUP($A37,'8 класс'!$A$5:$BP$40,67,0)</f>
        <v>4.26</v>
      </c>
      <c r="AQ37" s="36"/>
      <c r="AR37" s="37"/>
      <c r="AS37" s="37"/>
      <c r="AT37" s="33">
        <f>VLOOKUP($A37,'8 класс (П)'!$A$5:$BE$13,32,0)</f>
        <v>59.375</v>
      </c>
      <c r="AU37" s="37"/>
      <c r="AV37" s="37"/>
      <c r="AW37" s="33">
        <f>VLOOKUP($A37,'8 класс (П)'!$A$5:$BE$13,57,0)</f>
        <v>62.5</v>
      </c>
      <c r="AX37" s="37"/>
      <c r="AY37" s="37"/>
      <c r="AZ37" s="33">
        <f>VLOOKUP($A37,'10 класс'!$A$5:$W$40,20,0)</f>
        <v>53.750624999999999</v>
      </c>
      <c r="BA37" s="37"/>
      <c r="BB37" s="37"/>
      <c r="BC37" s="33">
        <f>VLOOKUP($A37,'10 класс'!$A$5:$W$40,23,0)</f>
        <v>12.5</v>
      </c>
    </row>
    <row r="38" spans="1:55" x14ac:dyDescent="0.25">
      <c r="A38" s="24" t="s">
        <v>34</v>
      </c>
      <c r="B38" s="1">
        <f>VLOOKUP($A38,'4 класс'!$A$5:$BH$40,18,0)</f>
        <v>66.128</v>
      </c>
      <c r="C38" s="1">
        <f>VLOOKUP($A38,'4 класс'!$A$5:$BH$40,35,0)</f>
        <v>65.911000000000001</v>
      </c>
      <c r="D38" s="1">
        <f>VLOOKUP($A38,'4 класс'!$A$5:$BH$40,48,0)</f>
        <v>69.39</v>
      </c>
      <c r="E38" s="18">
        <f>VLOOKUP($A38,'4 класс'!$A$5:$BH$40,51,0)</f>
        <v>31.405000000000001</v>
      </c>
      <c r="F38" s="18">
        <f>VLOOKUP($A38,'4 класс'!$A$5:$BH$40,54,0)</f>
        <v>34.935000000000002</v>
      </c>
      <c r="G38" s="18">
        <f>VLOOKUP($A38,'4 класс'!$A$5:$BH$40,60,0)</f>
        <v>40.409999999999997</v>
      </c>
      <c r="H38" s="20">
        <f>VLOOKUP(A38,'5 класс'!$A$5:$BB$40,12,0)</f>
        <v>56.594374999999999</v>
      </c>
      <c r="I38" s="20">
        <f>VLOOKUP(A38,'5 класс'!$A$5:$BB$40,23,0)</f>
        <v>57.269999999999996</v>
      </c>
      <c r="J38" s="20">
        <f>VLOOKUP(A38,'5 класс'!$A$5:$BB$40,40,0)</f>
        <v>59.476428571428578</v>
      </c>
      <c r="K38" s="18">
        <f>VLOOKUP(A38,'5 класс'!$A$5:$BB$40,45,0)</f>
        <v>51.417500000000004</v>
      </c>
      <c r="L38" s="18">
        <f>VLOOKUP(A38,'5 класс'!$A$5:$BB$40,50,0)</f>
        <v>47.464999999999996</v>
      </c>
      <c r="M38" s="18">
        <f>VLOOKUP($A38,'5 класс'!$A$5:$BB$40,54,0)</f>
        <v>20.91333333333333</v>
      </c>
      <c r="N38" s="20">
        <f>VLOOKUP(A38,'6 класс'!$A$5:$BA$40,8,0)</f>
        <v>69.459999999999994</v>
      </c>
      <c r="O38" s="20">
        <f>VLOOKUP($A38,'6 класс'!$A$5:$BA$40,15,0)</f>
        <v>70.923333333333332</v>
      </c>
      <c r="P38" s="20">
        <f>VLOOKUP($A38,'6 класс'!$A$5:$BA$40,32,0)</f>
        <v>54.576785714285727</v>
      </c>
      <c r="Q38" s="18">
        <f>VLOOKUP($A38,'6 класс'!$A$5:$BA$40,39,0)</f>
        <v>47.883333333333326</v>
      </c>
      <c r="R38" s="18">
        <f>VLOOKUP($A38,'6 класс'!$A$5:$BA$40,46,0)</f>
        <v>49.653333333333329</v>
      </c>
      <c r="S38" s="18">
        <f>VLOOKUP($A38,'6 класс'!$A$5:$BA$40,50,0)</f>
        <v>33.373333333333335</v>
      </c>
      <c r="T38" s="20">
        <f>VLOOKUP(A38,'6 класс'!$A$5:$BA$40,51,0)</f>
        <v>12.17</v>
      </c>
      <c r="U38" s="20">
        <f>VLOOKUP(A38,'6 класс'!$A$5:$BA$40,52,0)</f>
        <v>9.34</v>
      </c>
      <c r="V38" s="34"/>
      <c r="W38" s="25">
        <f>VLOOKUP(A38,'7 класс'!$A$5:$BH$40,14,0)</f>
        <v>63.237500000000011</v>
      </c>
      <c r="X38" s="25">
        <f>VLOOKUP($A38,'7 класс'!$A$5:$BH$40,27,0)</f>
        <v>62.290833333333332</v>
      </c>
      <c r="Y38" s="25">
        <f>VLOOKUP($A38,'7 класс'!$A$5:$BH$40,46,0)</f>
        <v>54.620714285714278</v>
      </c>
      <c r="Z38" s="25">
        <f>VLOOKUP($A38,'7 класс'!$A$5:$BH$40,51,0)</f>
        <v>28.1175</v>
      </c>
      <c r="AA38" s="25">
        <f>VLOOKUP($A38,'7 класс'!$A$5:$BH$40,56,0)</f>
        <v>28.017500000000002</v>
      </c>
      <c r="AB38" s="25">
        <f>VLOOKUP($A38,'7 класс'!$A$5:$BH$40,60,0)</f>
        <v>16.276666666666667</v>
      </c>
      <c r="AC38" s="25">
        <f>VLOOKUP($A38,'7 класс (П)'!$A$5:$BD$13,10,0)</f>
        <v>56.138749999999995</v>
      </c>
      <c r="AD38" s="25">
        <f>VLOOKUP($A38,'7 класс (П)'!$A$5:$BD$13,19,0)</f>
        <v>59.128750000000004</v>
      </c>
      <c r="AE38" s="25">
        <f>VLOOKUP($A38,'7 класс (П)'!$A$5:$BD$13,34,0)</f>
        <v>65.978750000000005</v>
      </c>
      <c r="AF38" s="25">
        <f>VLOOKUP($A38,'7 класс (П)'!$A$5:$BD$13,42,0)</f>
        <v>32.831428571428567</v>
      </c>
      <c r="AG38" s="25">
        <f>VLOOKUP($A38,'7 класс (П)'!$A$5:$BD$13,50,0)</f>
        <v>40.611428571428583</v>
      </c>
      <c r="AH38" s="25">
        <f>VLOOKUP($A38,'7 класс (П)'!$A$5:$BD$13,56,0)</f>
        <v>43.854000000000006</v>
      </c>
      <c r="AI38" s="33">
        <f>VLOOKUP($A38,'8 класс'!$A$5:$BP$40,14,0)</f>
        <v>56.289999999999992</v>
      </c>
      <c r="AJ38" s="33">
        <f>VLOOKUP($A38,'8 класс'!$A$5:$BP$40,27,0)</f>
        <v>58.361666666666679</v>
      </c>
      <c r="AK38" s="33">
        <f>VLOOKUP($A38,'8 класс'!$A$5:$BP$40,43,0)</f>
        <v>57.903999999999996</v>
      </c>
      <c r="AL38" s="33">
        <f>VLOOKUP($A38,'8 класс'!$A$5:$BP$40,52,0)</f>
        <v>35.69583333333334</v>
      </c>
      <c r="AM38" s="33">
        <f>VLOOKUP($A38,'8 класс'!$A$5:$BP$40,61,0)</f>
        <v>32.049166666666672</v>
      </c>
      <c r="AN38" s="33">
        <f>VLOOKUP($A38,'8 класс'!$A$5:$BP$40,65,0)</f>
        <v>10.58</v>
      </c>
      <c r="AO38" s="33">
        <f>VLOOKUP($A38,'8 класс'!$A$5:$BP$40,66,0)</f>
        <v>6.8</v>
      </c>
      <c r="AP38" s="33">
        <f>VLOOKUP($A38,'8 класс'!$A$5:$BP$40,67,0)</f>
        <v>5</v>
      </c>
      <c r="AQ38" s="36"/>
      <c r="AR38" s="33">
        <f>VLOOKUP($A38,'8 класс (П)'!$A$5:$BE$13,10,0)</f>
        <v>95.257499999999993</v>
      </c>
      <c r="AS38" s="33">
        <f>VLOOKUP($A38,'8 класс (П)'!$A$5:$BE$13,19,0)</f>
        <v>79.71875</v>
      </c>
      <c r="AT38" s="33">
        <f>VLOOKUP($A38,'8 класс (П)'!$A$5:$BE$13,32,0)</f>
        <v>51.735833333333318</v>
      </c>
      <c r="AU38" s="33">
        <f>VLOOKUP($A38,'8 класс (П)'!$A$5:$BE$13,42,0)</f>
        <v>31.03444444444445</v>
      </c>
      <c r="AV38" s="33">
        <f>VLOOKUP($A38,'8 класс (П)'!$A$5:$BE$13,52,0)</f>
        <v>36.371111111111105</v>
      </c>
      <c r="AW38" s="33">
        <f>VLOOKUP($A38,'8 класс (П)'!$A$5:$BE$13,57,0)</f>
        <v>43.152500000000003</v>
      </c>
      <c r="AX38" s="37"/>
      <c r="AY38" s="37"/>
      <c r="AZ38" s="33">
        <f>VLOOKUP($A38,'10 класс'!$A$5:$W$40,20,0)</f>
        <v>57.483749999999993</v>
      </c>
      <c r="BA38" s="37"/>
      <c r="BB38" s="37"/>
      <c r="BC38" s="33">
        <f>VLOOKUP($A38,'10 класс'!$A$5:$W$40,23,0)</f>
        <v>31.79</v>
      </c>
    </row>
    <row r="39" spans="1:55" x14ac:dyDescent="0.25">
      <c r="A39" s="24" t="s">
        <v>35</v>
      </c>
      <c r="B39" s="1">
        <f>VLOOKUP($A39,'4 класс'!$A$5:$BH$40,18,0)</f>
        <v>66.540000000000006</v>
      </c>
      <c r="C39" s="1">
        <f>VLOOKUP($A39,'4 класс'!$A$5:$BH$40,35,0)</f>
        <v>61.223500000000001</v>
      </c>
      <c r="D39" s="1">
        <f>VLOOKUP($A39,'4 класс'!$A$5:$BH$40,48,0)</f>
        <v>69.197499999999991</v>
      </c>
      <c r="E39" s="18">
        <f>VLOOKUP($A39,'4 класс'!$A$5:$BH$40,51,0)</f>
        <v>40.46</v>
      </c>
      <c r="F39" s="18">
        <f>VLOOKUP($A39,'4 класс'!$A$5:$BH$40,54,0)</f>
        <v>32.734999999999999</v>
      </c>
      <c r="G39" s="18">
        <f>VLOOKUP($A39,'4 класс'!$A$5:$BH$40,60,0)</f>
        <v>38.104999999999997</v>
      </c>
      <c r="H39" s="20">
        <f>VLOOKUP(A39,'5 класс'!$A$5:$BB$40,12,0)</f>
        <v>48.161875000000002</v>
      </c>
      <c r="I39" s="20">
        <f>VLOOKUP(A39,'5 класс'!$A$5:$BB$40,23,0)</f>
        <v>53.28</v>
      </c>
      <c r="J39" s="20">
        <f>VLOOKUP(A39,'5 класс'!$A$5:$BB$40,40,0)</f>
        <v>61.358928571428571</v>
      </c>
      <c r="K39" s="18">
        <f>VLOOKUP(A39,'5 класс'!$A$5:$BB$40,45,0)</f>
        <v>50.575000000000003</v>
      </c>
      <c r="L39" s="18">
        <f>VLOOKUP(A39,'5 класс'!$A$5:$BB$40,50,0)</f>
        <v>55.417500000000004</v>
      </c>
      <c r="M39" s="18">
        <f>VLOOKUP($A39,'5 класс'!$A$5:$BB$40,54,0)</f>
        <v>23.063333333333333</v>
      </c>
      <c r="N39" s="20">
        <f>VLOOKUP(A39,'6 класс'!$A$5:$BA$40,8,0)</f>
        <v>70.25500000000001</v>
      </c>
      <c r="O39" s="20">
        <f>VLOOKUP($A39,'6 класс'!$A$5:$BA$40,15,0)</f>
        <v>65.504999999999995</v>
      </c>
      <c r="P39" s="20">
        <f>VLOOKUP($A39,'6 класс'!$A$5:$BA$40,32,0)</f>
        <v>53.956428571428567</v>
      </c>
      <c r="Q39" s="18">
        <f>VLOOKUP($A39,'6 класс'!$A$5:$BA$40,39,0)</f>
        <v>45.69166666666667</v>
      </c>
      <c r="R39" s="18">
        <f>VLOOKUP($A39,'6 класс'!$A$5:$BA$40,46,0)</f>
        <v>46.111666666666672</v>
      </c>
      <c r="S39" s="18">
        <f>VLOOKUP($A39,'6 класс'!$A$5:$BA$40,50,0)</f>
        <v>32.216666666666669</v>
      </c>
      <c r="T39" s="20">
        <f>VLOOKUP(A39,'6 класс'!$A$5:$BA$40,51,0)</f>
        <v>12.07</v>
      </c>
      <c r="U39" s="20">
        <f>VLOOKUP(A39,'6 класс'!$A$5:$BA$40,52,0)</f>
        <v>8.76</v>
      </c>
      <c r="V39" s="34"/>
      <c r="W39" s="25">
        <f>VLOOKUP(A39,'7 класс'!$A$5:$BH$40,14,0)</f>
        <v>61.940833333333337</v>
      </c>
      <c r="X39" s="25">
        <f>VLOOKUP($A39,'7 класс'!$A$5:$BH$40,27,0)</f>
        <v>61.134999999999998</v>
      </c>
      <c r="Y39" s="25">
        <f>VLOOKUP($A39,'7 класс'!$A$5:$BH$40,46,0)</f>
        <v>52.77892857142858</v>
      </c>
      <c r="Z39" s="25">
        <f>VLOOKUP($A39,'7 класс'!$A$5:$BH$40,51,0)</f>
        <v>33.037500000000001</v>
      </c>
      <c r="AA39" s="25">
        <f>VLOOKUP($A39,'7 класс'!$A$5:$BH$40,56,0)</f>
        <v>26.107500000000002</v>
      </c>
      <c r="AB39" s="25">
        <f>VLOOKUP($A39,'7 класс'!$A$5:$BH$40,60,0)</f>
        <v>14.216666666666667</v>
      </c>
      <c r="AC39" s="35"/>
      <c r="AD39" s="35"/>
      <c r="AE39" s="35"/>
      <c r="AF39" s="35"/>
      <c r="AG39" s="35"/>
      <c r="AH39" s="35"/>
      <c r="AI39" s="33">
        <f>VLOOKUP($A39,'8 класс'!$A$5:$BP$40,14,0)</f>
        <v>56.667499999999997</v>
      </c>
      <c r="AJ39" s="33">
        <f>VLOOKUP($A39,'8 класс'!$A$5:$BP$40,27,0)</f>
        <v>59.107499999999995</v>
      </c>
      <c r="AK39" s="33">
        <f>VLOOKUP($A39,'8 класс'!$A$5:$BP$40,43,0)</f>
        <v>60.886666666666663</v>
      </c>
      <c r="AL39" s="33">
        <f>VLOOKUP($A39,'8 класс'!$A$5:$BP$40,52,0)</f>
        <v>35.711666666666666</v>
      </c>
      <c r="AM39" s="33">
        <f>VLOOKUP($A39,'8 класс'!$A$5:$BP$40,61,0)</f>
        <v>33.397500000000001</v>
      </c>
      <c r="AN39" s="33">
        <f>VLOOKUP($A39,'8 класс'!$A$5:$BP$40,65,0)</f>
        <v>11.903333333333334</v>
      </c>
      <c r="AO39" s="33">
        <f>VLOOKUP($A39,'8 класс'!$A$5:$BP$40,66,0)</f>
        <v>8.1300000000000008</v>
      </c>
      <c r="AP39" s="33">
        <f>VLOOKUP($A39,'8 класс'!$A$5:$BP$40,67,0)</f>
        <v>6.64</v>
      </c>
      <c r="AQ39" s="36"/>
      <c r="AR39" s="37"/>
      <c r="AS39" s="37"/>
      <c r="AT39" s="37"/>
      <c r="AU39" s="37"/>
      <c r="AV39" s="37"/>
      <c r="AW39" s="37"/>
      <c r="AX39" s="37"/>
      <c r="AY39" s="37"/>
      <c r="AZ39" s="33">
        <f>VLOOKUP($A39,'10 класс'!$A$5:$W$40,20,0)</f>
        <v>53.714374999999997</v>
      </c>
      <c r="BA39" s="37"/>
      <c r="BB39" s="37"/>
      <c r="BC39" s="33">
        <f>VLOOKUP($A39,'10 класс'!$A$5:$W$40,23,0)</f>
        <v>31.88</v>
      </c>
    </row>
    <row r="40" spans="1:55" x14ac:dyDescent="0.25">
      <c r="A40" s="24" t="s">
        <v>36</v>
      </c>
      <c r="B40" s="1">
        <f>VLOOKUP($A40,'4 класс'!$A$5:$BH$40,18,0)</f>
        <v>68.114000000000004</v>
      </c>
      <c r="C40" s="1">
        <f>VLOOKUP($A40,'4 класс'!$A$5:$BH$40,35,0)</f>
        <v>70.329499999999996</v>
      </c>
      <c r="D40" s="1">
        <f>VLOOKUP($A40,'4 класс'!$A$5:$BH$40,48,0)</f>
        <v>70.476249999999993</v>
      </c>
      <c r="E40" s="18">
        <f>VLOOKUP($A40,'4 класс'!$A$5:$BH$40,51,0)</f>
        <v>36.585000000000001</v>
      </c>
      <c r="F40" s="18">
        <f>VLOOKUP($A40,'4 класс'!$A$5:$BH$40,54,0)</f>
        <v>43.36</v>
      </c>
      <c r="G40" s="18">
        <f>VLOOKUP($A40,'4 класс'!$A$5:$BH$40,60,0)</f>
        <v>41.355000000000004</v>
      </c>
      <c r="H40" s="20">
        <f>VLOOKUP(A40,'5 класс'!$A$5:$BB$40,12,0)</f>
        <v>55.844999999999999</v>
      </c>
      <c r="I40" s="20">
        <f>VLOOKUP(A40,'5 класс'!$A$5:$BB$40,23,0)</f>
        <v>57.106875000000002</v>
      </c>
      <c r="J40" s="20">
        <f>VLOOKUP(A40,'5 класс'!$A$5:$BB$40,40,0)</f>
        <v>60.407500000000013</v>
      </c>
      <c r="K40" s="18">
        <f>VLOOKUP(A40,'5 класс'!$A$5:$BB$40,45,0)</f>
        <v>47.197500000000005</v>
      </c>
      <c r="L40" s="18">
        <f>VLOOKUP(A40,'5 класс'!$A$5:$BB$40,50,0)</f>
        <v>48.667500000000004</v>
      </c>
      <c r="M40" s="18">
        <f>VLOOKUP($A40,'5 класс'!$A$5:$BB$40,54,0)</f>
        <v>17.726666666666667</v>
      </c>
      <c r="N40" s="20">
        <f>VLOOKUP(A40,'6 класс'!$A$5:$BA$40,8,0)</f>
        <v>73.150000000000006</v>
      </c>
      <c r="O40" s="20">
        <f>VLOOKUP($A40,'6 класс'!$A$5:$BA$40,15,0)</f>
        <v>75.318333333333342</v>
      </c>
      <c r="P40" s="20">
        <f>VLOOKUP($A40,'6 класс'!$A$5:$BA$40,32,0)</f>
        <v>56.153571428571425</v>
      </c>
      <c r="Q40" s="18">
        <f>VLOOKUP($A40,'6 класс'!$A$5:$BA$40,39,0)</f>
        <v>45.556666666666672</v>
      </c>
      <c r="R40" s="18">
        <f>VLOOKUP($A40,'6 класс'!$A$5:$BA$40,46,0)</f>
        <v>48.106666666666662</v>
      </c>
      <c r="S40" s="18">
        <f>VLOOKUP($A40,'6 класс'!$A$5:$BA$40,50,0)</f>
        <v>35.733333333333327</v>
      </c>
      <c r="T40" s="20">
        <f>VLOOKUP(A40,'6 класс'!$A$5:$BA$40,51,0)</f>
        <v>15.45</v>
      </c>
      <c r="U40" s="20">
        <f>VLOOKUP(A40,'6 класс'!$A$5:$BA$40,52,0)</f>
        <v>12.08</v>
      </c>
      <c r="V40" s="34"/>
      <c r="W40" s="25">
        <f>VLOOKUP(A40,'7 класс'!$A$5:$BH$40,14,0)</f>
        <v>66.61999999999999</v>
      </c>
      <c r="X40" s="25">
        <f>VLOOKUP($A40,'7 класс'!$A$5:$BH$40,27,0)</f>
        <v>65.449999999999989</v>
      </c>
      <c r="Y40" s="25">
        <f>VLOOKUP($A40,'7 класс'!$A$5:$BH$40,46,0)</f>
        <v>54.408571428571413</v>
      </c>
      <c r="Z40" s="25">
        <f>VLOOKUP($A40,'7 класс'!$A$5:$BH$40,51,0)</f>
        <v>29.725000000000001</v>
      </c>
      <c r="AA40" s="25">
        <f>VLOOKUP($A40,'7 класс'!$A$5:$BH$40,56,0)</f>
        <v>26.587499999999999</v>
      </c>
      <c r="AB40" s="25">
        <f>VLOOKUP($A40,'7 класс'!$A$5:$BH$40,60,0)</f>
        <v>16.25</v>
      </c>
      <c r="AC40" s="35"/>
      <c r="AD40" s="35"/>
      <c r="AE40" s="35"/>
      <c r="AF40" s="35"/>
      <c r="AG40" s="35"/>
      <c r="AH40" s="35"/>
      <c r="AI40" s="33">
        <f>VLOOKUP($A40,'8 класс'!$A$5:$BP$40,14,0)</f>
        <v>55.674166666666657</v>
      </c>
      <c r="AJ40" s="33">
        <f>VLOOKUP($A40,'8 класс'!$A$5:$BP$40,27,0)</f>
        <v>62.300833333333337</v>
      </c>
      <c r="AK40" s="33">
        <f>VLOOKUP($A40,'8 класс'!$A$5:$BP$40,43,0)</f>
        <v>59.035333333333334</v>
      </c>
      <c r="AL40" s="33">
        <f>VLOOKUP($A40,'8 класс'!$A$5:$BP$40,52,0)</f>
        <v>33.729166666666664</v>
      </c>
      <c r="AM40" s="33">
        <f>VLOOKUP($A40,'8 класс'!$A$5:$BP$40,61,0)</f>
        <v>32.817500000000003</v>
      </c>
      <c r="AN40" s="33">
        <f>VLOOKUP($A40,'8 класс'!$A$5:$BP$40,65,0)</f>
        <v>13.980000000000002</v>
      </c>
      <c r="AO40" s="33">
        <f>VLOOKUP($A40,'8 класс'!$A$5:$BP$40,66,0)</f>
        <v>6.73</v>
      </c>
      <c r="AP40" s="33">
        <f>VLOOKUP($A40,'8 класс'!$A$5:$BP$40,67,0)</f>
        <v>7.21</v>
      </c>
      <c r="AQ40" s="36"/>
      <c r="AR40" s="37"/>
      <c r="AS40" s="37"/>
      <c r="AT40" s="37"/>
      <c r="AU40" s="37"/>
      <c r="AV40" s="37"/>
      <c r="AW40" s="37"/>
      <c r="AX40" s="37"/>
      <c r="AY40" s="37"/>
      <c r="AZ40" s="33">
        <f>VLOOKUP($A40,'10 класс'!$A$5:$W$40,20,0)</f>
        <v>62.639374999999994</v>
      </c>
      <c r="BA40" s="37"/>
      <c r="BB40" s="37"/>
      <c r="BC40" s="33">
        <f>VLOOKUP($A40,'10 класс'!$A$5:$W$40,23,0)</f>
        <v>32.840000000000003</v>
      </c>
    </row>
  </sheetData>
  <mergeCells count="42">
    <mergeCell ref="AR3:AS3"/>
    <mergeCell ref="AU3:AV3"/>
    <mergeCell ref="AO2:AQ2"/>
    <mergeCell ref="AI1:AQ1"/>
    <mergeCell ref="AR1:AW1"/>
    <mergeCell ref="AR2:AT2"/>
    <mergeCell ref="AU2:AW2"/>
    <mergeCell ref="AI2:AK2"/>
    <mergeCell ref="AL2:AN2"/>
    <mergeCell ref="AI3:AJ3"/>
    <mergeCell ref="AL3:AM3"/>
    <mergeCell ref="AC1:AH1"/>
    <mergeCell ref="AC2:AE2"/>
    <mergeCell ref="AF2:AH2"/>
    <mergeCell ref="AC3:AD3"/>
    <mergeCell ref="AF3:AG3"/>
    <mergeCell ref="W1:AB1"/>
    <mergeCell ref="Z2:AB2"/>
    <mergeCell ref="B1:G1"/>
    <mergeCell ref="B2:D2"/>
    <mergeCell ref="E2:G2"/>
    <mergeCell ref="H1:M1"/>
    <mergeCell ref="T2:V2"/>
    <mergeCell ref="N1:V1"/>
    <mergeCell ref="W3:X3"/>
    <mergeCell ref="Z3:AA3"/>
    <mergeCell ref="N2:P2"/>
    <mergeCell ref="B3:C3"/>
    <mergeCell ref="E3:F3"/>
    <mergeCell ref="W2:Y2"/>
    <mergeCell ref="K2:M2"/>
    <mergeCell ref="H2:J2"/>
    <mergeCell ref="Q2:S2"/>
    <mergeCell ref="H3:I3"/>
    <mergeCell ref="K3:L3"/>
    <mergeCell ref="N3:O3"/>
    <mergeCell ref="Q3:R3"/>
    <mergeCell ref="AX1:BC1"/>
    <mergeCell ref="AX2:AZ2"/>
    <mergeCell ref="BA2:BC2"/>
    <mergeCell ref="AX3:AY3"/>
    <mergeCell ref="BA3:BB3"/>
  </mergeCells>
  <conditionalFormatting sqref="B5:D40 H5:J40 N5:P40 W5:Y40 AC5:AE6 AE8 AE21 AE25 AD23 AD26 AE37 AC38:AE38 AI5:AK40 AR5:AT6 AT8 AT18 AR23 AT23 AT25:AT26 AT37 AR38:AT38 AZ5:AZ40">
    <cfRule type="cellIs" dxfId="44" priority="5" operator="lessThan">
      <formula>59.44</formula>
    </cfRule>
  </conditionalFormatting>
  <conditionalFormatting sqref="AO5:AP40 T5:U40">
    <cfRule type="cellIs" dxfId="43" priority="4" operator="lessThan">
      <formula>19.44</formula>
    </cfRule>
  </conditionalFormatting>
  <conditionalFormatting sqref="E5:G40 K5:M40 Q5:S40 Z5:AB40 AF5:AH6 AH8 AH21 AG23 AH25 AG26 AG38 AH37:AH38 AU5:AW6 AW8 AW18 AW23 AU23 AW25:AW26 AW37:AW38 AU38:AV38 BC5:BC40 AL5:AN40">
    <cfRule type="cellIs" dxfId="42" priority="3" operator="lessThan">
      <formula>39.44</formula>
    </cfRule>
  </conditionalFormatting>
  <conditionalFormatting sqref="B5:D40 H5:J40 N5:P40 W5:Y40 AC5:AE6 AE8 AE21 AD23 AE25 AD26 AE37:AE38 AC38:AD38 AI5:AK40 AR5:AT6 AT8 AT18 AT23 AT25:AT26 AR23 AR38:AT38 AT37 AZ5:AZ40">
    <cfRule type="cellIs" dxfId="41" priority="2" operator="greaterThan">
      <formula>89.44</formula>
    </cfRule>
  </conditionalFormatting>
  <conditionalFormatting sqref="E5:G40 K5:M40 Q5:S40 Z5:AB40 AL5:AN40 AW8 AU5:AW6 AW18 AW23 AU23 AW25:AW26 AU38:AW38 AW37 BC5:BC40 AF5:AH6 AH8 AH21 AG23 AH25 AG26 AH37:AH38 AF38:AG38">
    <cfRule type="cellIs" dxfId="40" priority="1" operator="greaterThan">
      <formula>59.44</formula>
    </cfRule>
  </conditionalFormatting>
  <pageMargins left="0.7" right="0.7" top="0.75" bottom="0.75" header="0.3" footer="0.3"/>
  <pageSetup paperSize="9" orientation="portrait" r:id="rId1"/>
  <ignoredErrors>
    <ignoredError sqref="B3 AK3 AU3 AZ3" twoDigitTextYear="1"/>
    <ignoredError sqref="T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72B6-D00A-4208-B4E9-090F18FAB9E7}">
  <dimension ref="A1:BH40"/>
  <sheetViews>
    <sheetView workbookViewId="0"/>
  </sheetViews>
  <sheetFormatPr defaultRowHeight="15" x14ac:dyDescent="0.25"/>
  <cols>
    <col min="1" max="1" width="45.28515625" customWidth="1"/>
    <col min="13" max="15" width="10.7109375" customWidth="1"/>
    <col min="18" max="18" width="11.28515625" customWidth="1"/>
    <col min="25" max="27" width="10.85546875" customWidth="1"/>
  </cols>
  <sheetData>
    <row r="1" spans="1:60" x14ac:dyDescent="0.25">
      <c r="A1" s="3" t="s">
        <v>0</v>
      </c>
      <c r="B1" s="71" t="s">
        <v>38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</row>
    <row r="2" spans="1:60" x14ac:dyDescent="0.25">
      <c r="A2" s="39" t="s">
        <v>43</v>
      </c>
      <c r="B2" s="71" t="s">
        <v>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 t="s">
        <v>45</v>
      </c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</row>
    <row r="3" spans="1:60" x14ac:dyDescent="0.25">
      <c r="A3" s="3" t="s">
        <v>3</v>
      </c>
      <c r="B3" s="71">
        <v>2023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>
        <v>2024</v>
      </c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>
        <v>2025</v>
      </c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>
        <v>2023</v>
      </c>
      <c r="AX3" s="71"/>
      <c r="AY3" s="71"/>
      <c r="AZ3" s="71">
        <v>2024</v>
      </c>
      <c r="BA3" s="71"/>
      <c r="BB3" s="71"/>
      <c r="BC3" s="71">
        <v>2025</v>
      </c>
      <c r="BD3" s="71"/>
      <c r="BE3" s="71"/>
      <c r="BF3" s="71"/>
      <c r="BG3" s="71"/>
      <c r="BH3" s="71"/>
    </row>
    <row r="4" spans="1:60" s="14" customFormat="1" ht="24.75" customHeight="1" x14ac:dyDescent="0.25">
      <c r="A4" s="40" t="s">
        <v>66</v>
      </c>
      <c r="B4" s="47">
        <v>1</v>
      </c>
      <c r="C4" s="47">
        <v>2</v>
      </c>
      <c r="D4" s="47">
        <v>3</v>
      </c>
      <c r="E4" s="47">
        <v>4</v>
      </c>
      <c r="F4" s="47" t="s">
        <v>41</v>
      </c>
      <c r="G4" s="47" t="s">
        <v>42</v>
      </c>
      <c r="H4" s="53" t="s">
        <v>71</v>
      </c>
      <c r="I4" s="47" t="s">
        <v>67</v>
      </c>
      <c r="J4" s="47" t="s">
        <v>68</v>
      </c>
      <c r="K4" s="40" t="s">
        <v>72</v>
      </c>
      <c r="L4" s="47">
        <v>7</v>
      </c>
      <c r="M4" s="47">
        <v>8</v>
      </c>
      <c r="N4" s="47" t="s">
        <v>69</v>
      </c>
      <c r="O4" s="47" t="s">
        <v>70</v>
      </c>
      <c r="P4" s="40" t="s">
        <v>73</v>
      </c>
      <c r="Q4" s="47">
        <v>11</v>
      </c>
      <c r="R4" s="40" t="s">
        <v>62</v>
      </c>
      <c r="S4" s="47">
        <v>1</v>
      </c>
      <c r="T4" s="47">
        <v>2</v>
      </c>
      <c r="U4" s="47">
        <v>3</v>
      </c>
      <c r="V4" s="47">
        <v>4</v>
      </c>
      <c r="W4" s="47" t="s">
        <v>41</v>
      </c>
      <c r="X4" s="47" t="s">
        <v>42</v>
      </c>
      <c r="Y4" s="53" t="s">
        <v>71</v>
      </c>
      <c r="Z4" s="47" t="s">
        <v>67</v>
      </c>
      <c r="AA4" s="47" t="s">
        <v>68</v>
      </c>
      <c r="AB4" s="40" t="s">
        <v>72</v>
      </c>
      <c r="AC4" s="47">
        <v>7</v>
      </c>
      <c r="AD4" s="47">
        <v>8</v>
      </c>
      <c r="AE4" s="47" t="s">
        <v>69</v>
      </c>
      <c r="AF4" s="47" t="s">
        <v>70</v>
      </c>
      <c r="AG4" s="40" t="s">
        <v>73</v>
      </c>
      <c r="AH4" s="47">
        <v>11</v>
      </c>
      <c r="AI4" s="40" t="s">
        <v>62</v>
      </c>
      <c r="AJ4" s="47">
        <v>1</v>
      </c>
      <c r="AK4" s="47">
        <v>2</v>
      </c>
      <c r="AL4" s="47">
        <v>3</v>
      </c>
      <c r="AM4" s="47">
        <v>4</v>
      </c>
      <c r="AN4" s="47" t="s">
        <v>41</v>
      </c>
      <c r="AO4" s="47" t="s">
        <v>42</v>
      </c>
      <c r="AP4" s="53" t="s">
        <v>71</v>
      </c>
      <c r="AQ4" s="47" t="s">
        <v>67</v>
      </c>
      <c r="AR4" s="47" t="s">
        <v>68</v>
      </c>
      <c r="AS4" s="40" t="s">
        <v>72</v>
      </c>
      <c r="AT4" s="47">
        <v>7</v>
      </c>
      <c r="AU4" s="47">
        <v>8</v>
      </c>
      <c r="AV4" s="40" t="s">
        <v>62</v>
      </c>
      <c r="AW4" s="47">
        <v>10</v>
      </c>
      <c r="AX4" s="47">
        <v>12</v>
      </c>
      <c r="AY4" s="40" t="s">
        <v>62</v>
      </c>
      <c r="AZ4" s="47">
        <v>10</v>
      </c>
      <c r="BA4" s="47">
        <v>12</v>
      </c>
      <c r="BB4" s="40" t="s">
        <v>62</v>
      </c>
      <c r="BC4" s="47" t="s">
        <v>69</v>
      </c>
      <c r="BD4" s="47" t="s">
        <v>70</v>
      </c>
      <c r="BE4" s="47" t="s">
        <v>74</v>
      </c>
      <c r="BF4" s="47">
        <v>10</v>
      </c>
      <c r="BG4" s="47">
        <v>11</v>
      </c>
      <c r="BH4" s="40" t="s">
        <v>62</v>
      </c>
    </row>
    <row r="5" spans="1:60" s="7" customFormat="1" x14ac:dyDescent="0.25">
      <c r="A5" s="23" t="s">
        <v>65</v>
      </c>
      <c r="B5" s="15">
        <v>92.62</v>
      </c>
      <c r="C5" s="51">
        <v>83.88</v>
      </c>
      <c r="D5" s="51">
        <v>84.11</v>
      </c>
      <c r="E5" s="51">
        <v>61.18</v>
      </c>
      <c r="F5" s="51">
        <v>67.81</v>
      </c>
      <c r="G5" s="51">
        <v>54.74</v>
      </c>
      <c r="H5" s="15">
        <f t="shared" ref="H5:H40" si="0">AVERAGE(F5:G5)</f>
        <v>61.275000000000006</v>
      </c>
      <c r="I5" s="51">
        <v>93.15</v>
      </c>
      <c r="J5" s="51">
        <v>83.96</v>
      </c>
      <c r="K5" s="15">
        <f t="shared" ref="K5:K40" si="1">AVERAGE(I5:J5)</f>
        <v>88.555000000000007</v>
      </c>
      <c r="L5" s="51">
        <v>63.33</v>
      </c>
      <c r="M5" s="51">
        <v>46.57</v>
      </c>
      <c r="N5" s="51">
        <v>54.37</v>
      </c>
      <c r="O5" s="51">
        <v>44.23</v>
      </c>
      <c r="P5" s="15">
        <f t="shared" ref="P5:P40" si="2">AVERAGE(N5:O5)</f>
        <v>49.3</v>
      </c>
      <c r="Q5" s="51">
        <v>66.930000000000007</v>
      </c>
      <c r="R5" s="16">
        <f>AVERAGE(B5:E5,H5,K5,L5:M5,P5,Q5)</f>
        <v>69.775000000000006</v>
      </c>
      <c r="S5" s="42">
        <v>92.31</v>
      </c>
      <c r="T5" s="42">
        <v>83.3</v>
      </c>
      <c r="U5" s="42">
        <v>83.97</v>
      </c>
      <c r="V5" s="42">
        <v>61.96</v>
      </c>
      <c r="W5" s="42">
        <v>68.47</v>
      </c>
      <c r="X5" s="42">
        <v>54.78</v>
      </c>
      <c r="Y5" s="1">
        <f>AVERAGE(W5:X5)</f>
        <v>61.625</v>
      </c>
      <c r="Z5" s="42">
        <v>93.35</v>
      </c>
      <c r="AA5" s="42">
        <v>84.32</v>
      </c>
      <c r="AB5" s="1">
        <f>AVERAGE(Z5:AA5)</f>
        <v>88.834999999999994</v>
      </c>
      <c r="AC5" s="42">
        <v>62.77</v>
      </c>
      <c r="AD5" s="42">
        <v>46.38</v>
      </c>
      <c r="AE5" s="42">
        <v>54.86</v>
      </c>
      <c r="AF5" s="42">
        <v>44.87</v>
      </c>
      <c r="AG5" s="1">
        <f>AVERAGE(AE5:AF5)</f>
        <v>49.864999999999995</v>
      </c>
      <c r="AH5" s="42">
        <v>57.77</v>
      </c>
      <c r="AI5" s="17">
        <f>AVERAGE(S5:V5,Y5,AB5,AC5:AD5,AG5,AH5)</f>
        <v>68.878500000000003</v>
      </c>
      <c r="AJ5" s="42">
        <v>92.41</v>
      </c>
      <c r="AK5" s="42">
        <v>83.38</v>
      </c>
      <c r="AL5" s="42">
        <v>84.26</v>
      </c>
      <c r="AM5" s="42">
        <v>62.8</v>
      </c>
      <c r="AN5" s="42">
        <v>69.61</v>
      </c>
      <c r="AO5" s="42">
        <v>55.82</v>
      </c>
      <c r="AP5" s="18">
        <f>AVERAGE(AN5:AO5)</f>
        <v>62.715000000000003</v>
      </c>
      <c r="AQ5" s="42">
        <v>93.67</v>
      </c>
      <c r="AR5" s="42">
        <v>84.23</v>
      </c>
      <c r="AS5" s="18">
        <f>AVERAGE(AQ5:AR5)</f>
        <v>88.95</v>
      </c>
      <c r="AT5" s="42">
        <v>64.400000000000006</v>
      </c>
      <c r="AU5" s="42">
        <v>46.1</v>
      </c>
      <c r="AV5" s="17">
        <f>AVERAGE(AJ5:AM5,AP5,AS5:AU5)</f>
        <v>73.126875000000013</v>
      </c>
      <c r="AW5" s="52">
        <v>57.99</v>
      </c>
      <c r="AX5" s="52">
        <v>16</v>
      </c>
      <c r="AY5" s="17">
        <f>AVERAGE(AW5:AX5)</f>
        <v>36.995000000000005</v>
      </c>
      <c r="AZ5" s="42">
        <v>57.77</v>
      </c>
      <c r="BA5" s="42">
        <v>15.78</v>
      </c>
      <c r="BB5" s="17">
        <f>AVERAGE(AZ5:BA5)</f>
        <v>36.774999999999999</v>
      </c>
      <c r="BC5" s="18">
        <v>51.74</v>
      </c>
      <c r="BD5" s="18">
        <v>45.72</v>
      </c>
      <c r="BE5" s="18">
        <f>AVERAGE(BC5:BD5)</f>
        <v>48.730000000000004</v>
      </c>
      <c r="BF5" s="18">
        <v>64.819999999999993</v>
      </c>
      <c r="BG5" s="18">
        <v>16.57</v>
      </c>
      <c r="BH5" s="17">
        <f>AVERAGE(BE5:BG5)</f>
        <v>43.373333333333335</v>
      </c>
    </row>
    <row r="6" spans="1:60" s="2" customFormat="1" x14ac:dyDescent="0.25">
      <c r="A6" s="55" t="s">
        <v>4</v>
      </c>
      <c r="B6" s="57">
        <v>92.17</v>
      </c>
      <c r="C6" s="58">
        <v>82.84</v>
      </c>
      <c r="D6" s="58">
        <v>83.62</v>
      </c>
      <c r="E6" s="58">
        <v>57.84</v>
      </c>
      <c r="F6" s="58">
        <v>65.3</v>
      </c>
      <c r="G6" s="58">
        <v>53.67</v>
      </c>
      <c r="H6" s="57">
        <f t="shared" si="0"/>
        <v>59.484999999999999</v>
      </c>
      <c r="I6" s="58">
        <v>92.33</v>
      </c>
      <c r="J6" s="58">
        <v>82.63</v>
      </c>
      <c r="K6" s="57">
        <f t="shared" si="1"/>
        <v>87.47999999999999</v>
      </c>
      <c r="L6" s="58">
        <v>61.42</v>
      </c>
      <c r="M6" s="58">
        <v>43.93</v>
      </c>
      <c r="N6" s="58">
        <v>52.55</v>
      </c>
      <c r="O6" s="58">
        <v>41.74</v>
      </c>
      <c r="P6" s="57">
        <f t="shared" si="2"/>
        <v>47.144999999999996</v>
      </c>
      <c r="Q6" s="58">
        <v>66.290000000000006</v>
      </c>
      <c r="R6" s="57">
        <f t="shared" ref="R6:R40" si="3">AVERAGE(B6:E6,H6,K6,L6:M6,P6,Q6)</f>
        <v>68.221999999999994</v>
      </c>
      <c r="S6" s="59">
        <v>91.32</v>
      </c>
      <c r="T6" s="59">
        <v>81.72</v>
      </c>
      <c r="U6" s="59">
        <v>83.32</v>
      </c>
      <c r="V6" s="59">
        <v>58.2</v>
      </c>
      <c r="W6" s="59">
        <v>64.05</v>
      </c>
      <c r="X6" s="59">
        <v>51.6</v>
      </c>
      <c r="Y6" s="56">
        <f t="shared" ref="Y6:Y40" si="4">AVERAGE(W6:X6)</f>
        <v>57.825000000000003</v>
      </c>
      <c r="Z6" s="59">
        <v>92.31</v>
      </c>
      <c r="AA6" s="59">
        <v>82.75</v>
      </c>
      <c r="AB6" s="56">
        <f t="shared" ref="AB6:AB40" si="5">AVERAGE(Z6:AA6)</f>
        <v>87.53</v>
      </c>
      <c r="AC6" s="59">
        <v>60.06</v>
      </c>
      <c r="AD6" s="59">
        <v>43.89</v>
      </c>
      <c r="AE6" s="59">
        <v>52.58</v>
      </c>
      <c r="AF6" s="59">
        <v>42.74</v>
      </c>
      <c r="AG6" s="56">
        <f t="shared" ref="AG6:AG40" si="6">AVERAGE(AE6:AF6)</f>
        <v>47.66</v>
      </c>
      <c r="AH6" s="59">
        <v>55.67</v>
      </c>
      <c r="AI6" s="56">
        <f t="shared" ref="AI6:AI40" si="7">AVERAGE(S6:V6,Y6,AB6,AC6:AD6,AG6,AH6)</f>
        <v>66.719499999999982</v>
      </c>
      <c r="AJ6" s="59">
        <v>91.27</v>
      </c>
      <c r="AK6" s="59">
        <v>81.22</v>
      </c>
      <c r="AL6" s="59">
        <v>83.28</v>
      </c>
      <c r="AM6" s="59">
        <v>57.59</v>
      </c>
      <c r="AN6" s="59">
        <v>65.8</v>
      </c>
      <c r="AO6" s="59">
        <v>51.66</v>
      </c>
      <c r="AP6" s="56">
        <f t="shared" ref="AP6:AP40" si="8">AVERAGE(AN6:AO6)</f>
        <v>58.73</v>
      </c>
      <c r="AQ6" s="59">
        <v>92.8</v>
      </c>
      <c r="AR6" s="59">
        <v>82.27</v>
      </c>
      <c r="AS6" s="56">
        <f t="shared" ref="AS6:AS40" si="9">AVERAGE(AQ6:AR6)</f>
        <v>87.534999999999997</v>
      </c>
      <c r="AT6" s="59">
        <v>60.06</v>
      </c>
      <c r="AU6" s="59">
        <v>41.24</v>
      </c>
      <c r="AV6" s="56">
        <f t="shared" ref="AV6:AV40" si="10">AVERAGE(AJ6:AM6,AP6,AS6:AU6)</f>
        <v>70.115624999999994</v>
      </c>
      <c r="AW6" s="60">
        <v>54.98</v>
      </c>
      <c r="AX6" s="60">
        <v>16.72</v>
      </c>
      <c r="AY6" s="56">
        <f t="shared" ref="AY6:AY40" si="11">AVERAGE(AW6:AX6)</f>
        <v>35.849999999999994</v>
      </c>
      <c r="AZ6" s="59">
        <v>55.67</v>
      </c>
      <c r="BA6" s="59">
        <v>16.89</v>
      </c>
      <c r="BB6" s="56">
        <f t="shared" ref="BB6:BB40" si="12">AVERAGE(AZ6:BA6)</f>
        <v>36.28</v>
      </c>
      <c r="BC6" s="56">
        <v>48.49</v>
      </c>
      <c r="BD6" s="56">
        <v>42.3</v>
      </c>
      <c r="BE6" s="56">
        <f t="shared" ref="BE6:BE40" si="13">AVERAGE(BC6:BD6)</f>
        <v>45.394999999999996</v>
      </c>
      <c r="BF6" s="56">
        <v>63.46</v>
      </c>
      <c r="BG6" s="56">
        <v>15.17</v>
      </c>
      <c r="BH6" s="56">
        <f t="shared" ref="BH6:BH40" si="14">AVERAGE(BE6:BG6)</f>
        <v>41.341666666666661</v>
      </c>
    </row>
    <row r="7" spans="1:60" x14ac:dyDescent="0.25">
      <c r="A7" s="24" t="s">
        <v>5</v>
      </c>
      <c r="B7" s="15">
        <v>95.1</v>
      </c>
      <c r="C7" s="51">
        <v>76.47</v>
      </c>
      <c r="D7" s="51">
        <v>82.35</v>
      </c>
      <c r="E7" s="51">
        <v>60.78</v>
      </c>
      <c r="F7" s="51">
        <v>59.8</v>
      </c>
      <c r="G7" s="51">
        <v>42.16</v>
      </c>
      <c r="H7" s="15">
        <f t="shared" si="0"/>
        <v>50.98</v>
      </c>
      <c r="I7" s="51">
        <v>90.2</v>
      </c>
      <c r="J7" s="51">
        <v>80.39</v>
      </c>
      <c r="K7" s="15">
        <f t="shared" si="1"/>
        <v>85.295000000000002</v>
      </c>
      <c r="L7" s="51">
        <v>54.9</v>
      </c>
      <c r="M7" s="51">
        <v>37.75</v>
      </c>
      <c r="N7" s="51">
        <v>44.12</v>
      </c>
      <c r="O7" s="51">
        <v>41.18</v>
      </c>
      <c r="P7" s="15">
        <f t="shared" si="2"/>
        <v>42.65</v>
      </c>
      <c r="Q7" s="51">
        <v>53.43</v>
      </c>
      <c r="R7" s="16">
        <f t="shared" si="3"/>
        <v>63.970499999999994</v>
      </c>
      <c r="S7" s="42">
        <v>90.63</v>
      </c>
      <c r="T7" s="42">
        <v>72.92</v>
      </c>
      <c r="U7" s="42">
        <v>74.48</v>
      </c>
      <c r="V7" s="42">
        <v>53.13</v>
      </c>
      <c r="W7" s="42">
        <v>66.67</v>
      </c>
      <c r="X7" s="42">
        <v>55.21</v>
      </c>
      <c r="Y7" s="1">
        <f t="shared" si="4"/>
        <v>60.94</v>
      </c>
      <c r="Z7" s="42">
        <v>89.58</v>
      </c>
      <c r="AA7" s="42">
        <v>79.17</v>
      </c>
      <c r="AB7" s="1">
        <f t="shared" si="5"/>
        <v>84.375</v>
      </c>
      <c r="AC7" s="42">
        <v>57.29</v>
      </c>
      <c r="AD7" s="42">
        <v>33.85</v>
      </c>
      <c r="AE7" s="42">
        <v>37.5</v>
      </c>
      <c r="AF7" s="42">
        <v>28.13</v>
      </c>
      <c r="AG7" s="1">
        <f t="shared" si="6"/>
        <v>32.814999999999998</v>
      </c>
      <c r="AH7" s="42">
        <v>67.709999999999994</v>
      </c>
      <c r="AI7" s="17">
        <f t="shared" si="7"/>
        <v>62.814000000000007</v>
      </c>
      <c r="AJ7" s="42">
        <v>96.94</v>
      </c>
      <c r="AK7" s="42">
        <v>90.82</v>
      </c>
      <c r="AL7" s="42">
        <v>85.2</v>
      </c>
      <c r="AM7" s="42">
        <v>57.14</v>
      </c>
      <c r="AN7" s="42">
        <v>72.45</v>
      </c>
      <c r="AO7" s="42">
        <v>58.16</v>
      </c>
      <c r="AP7" s="18">
        <f t="shared" si="8"/>
        <v>65.305000000000007</v>
      </c>
      <c r="AQ7" s="42">
        <v>92.86</v>
      </c>
      <c r="AR7" s="42">
        <v>93.88</v>
      </c>
      <c r="AS7" s="18">
        <f t="shared" si="9"/>
        <v>93.37</v>
      </c>
      <c r="AT7" s="42">
        <v>71.430000000000007</v>
      </c>
      <c r="AU7" s="42">
        <v>55.61</v>
      </c>
      <c r="AV7" s="17">
        <f t="shared" si="10"/>
        <v>76.976874999999993</v>
      </c>
      <c r="AW7" s="52">
        <v>54.9</v>
      </c>
      <c r="AX7" s="52">
        <v>21.57</v>
      </c>
      <c r="AY7" s="17">
        <f t="shared" si="11"/>
        <v>38.234999999999999</v>
      </c>
      <c r="AZ7" s="42">
        <v>67.709999999999994</v>
      </c>
      <c r="BA7" s="42">
        <v>16.149999999999999</v>
      </c>
      <c r="BB7" s="17">
        <f t="shared" si="12"/>
        <v>41.929999999999993</v>
      </c>
      <c r="BC7" s="18">
        <v>46.94</v>
      </c>
      <c r="BD7" s="18">
        <v>38.78</v>
      </c>
      <c r="BE7" s="18">
        <f t="shared" si="13"/>
        <v>42.86</v>
      </c>
      <c r="BF7" s="18">
        <v>68.37</v>
      </c>
      <c r="BG7" s="18">
        <v>16.329999999999998</v>
      </c>
      <c r="BH7" s="17">
        <f t="shared" si="14"/>
        <v>42.52</v>
      </c>
    </row>
    <row r="8" spans="1:60" x14ac:dyDescent="0.25">
      <c r="A8" s="24" t="s">
        <v>6</v>
      </c>
      <c r="B8" s="15">
        <v>91.94</v>
      </c>
      <c r="C8" s="51">
        <v>83.1</v>
      </c>
      <c r="D8" s="51">
        <v>85.59</v>
      </c>
      <c r="E8" s="51">
        <v>61.48</v>
      </c>
      <c r="F8" s="51">
        <v>65.27</v>
      </c>
      <c r="G8" s="51">
        <v>55.09</v>
      </c>
      <c r="H8" s="15">
        <f t="shared" si="0"/>
        <v>60.18</v>
      </c>
      <c r="I8" s="51">
        <v>93.23</v>
      </c>
      <c r="J8" s="51">
        <v>84.3</v>
      </c>
      <c r="K8" s="15">
        <f t="shared" si="1"/>
        <v>88.765000000000001</v>
      </c>
      <c r="L8" s="51">
        <v>64.3</v>
      </c>
      <c r="M8" s="51">
        <v>51.22</v>
      </c>
      <c r="N8" s="51">
        <v>52.04</v>
      </c>
      <c r="O8" s="51">
        <v>43.69</v>
      </c>
      <c r="P8" s="15">
        <f t="shared" si="2"/>
        <v>47.864999999999995</v>
      </c>
      <c r="Q8" s="51">
        <v>68.14</v>
      </c>
      <c r="R8" s="16">
        <f t="shared" si="3"/>
        <v>70.25800000000001</v>
      </c>
      <c r="S8" s="42">
        <v>90.74</v>
      </c>
      <c r="T8" s="42">
        <v>81.900000000000006</v>
      </c>
      <c r="U8" s="42">
        <v>84.32</v>
      </c>
      <c r="V8" s="42">
        <v>60.89</v>
      </c>
      <c r="W8" s="42">
        <v>64.84</v>
      </c>
      <c r="X8" s="42">
        <v>53.66</v>
      </c>
      <c r="Y8" s="1">
        <f t="shared" si="4"/>
        <v>59.25</v>
      </c>
      <c r="Z8" s="42">
        <v>92.67</v>
      </c>
      <c r="AA8" s="42">
        <v>84.56</v>
      </c>
      <c r="AB8" s="1">
        <f t="shared" si="5"/>
        <v>88.615000000000009</v>
      </c>
      <c r="AC8" s="42">
        <v>62.61</v>
      </c>
      <c r="AD8" s="42">
        <v>47.93</v>
      </c>
      <c r="AE8" s="42">
        <v>57.74</v>
      </c>
      <c r="AF8" s="42">
        <v>47.42</v>
      </c>
      <c r="AG8" s="1">
        <f t="shared" si="6"/>
        <v>52.58</v>
      </c>
      <c r="AH8" s="42">
        <v>60.48</v>
      </c>
      <c r="AI8" s="17">
        <f t="shared" si="7"/>
        <v>68.9315</v>
      </c>
      <c r="AJ8" s="42">
        <v>91.73</v>
      </c>
      <c r="AK8" s="42">
        <v>82.27</v>
      </c>
      <c r="AL8" s="42">
        <v>85.38</v>
      </c>
      <c r="AM8" s="42">
        <v>61.49</v>
      </c>
      <c r="AN8" s="42">
        <v>64.569999999999993</v>
      </c>
      <c r="AO8" s="42">
        <v>51.5</v>
      </c>
      <c r="AP8" s="18">
        <f t="shared" si="8"/>
        <v>58.034999999999997</v>
      </c>
      <c r="AQ8" s="42">
        <v>92.93</v>
      </c>
      <c r="AR8" s="42">
        <v>83.34</v>
      </c>
      <c r="AS8" s="18">
        <f t="shared" si="9"/>
        <v>88.135000000000005</v>
      </c>
      <c r="AT8" s="42">
        <v>61.13</v>
      </c>
      <c r="AU8" s="42">
        <v>45.28</v>
      </c>
      <c r="AV8" s="17">
        <f t="shared" si="10"/>
        <v>71.681249999999991</v>
      </c>
      <c r="AW8" s="52">
        <v>60.13</v>
      </c>
      <c r="AX8" s="52">
        <v>20.69</v>
      </c>
      <c r="AY8" s="17">
        <f t="shared" si="11"/>
        <v>40.410000000000004</v>
      </c>
      <c r="AZ8" s="42">
        <v>60.48</v>
      </c>
      <c r="BA8" s="42">
        <v>20.88</v>
      </c>
      <c r="BB8" s="17">
        <f t="shared" si="12"/>
        <v>40.68</v>
      </c>
      <c r="BC8" s="18">
        <v>49.17</v>
      </c>
      <c r="BD8" s="18">
        <v>42.69</v>
      </c>
      <c r="BE8" s="18">
        <f t="shared" si="13"/>
        <v>45.93</v>
      </c>
      <c r="BF8" s="18">
        <v>65.13</v>
      </c>
      <c r="BG8" s="18">
        <v>17.28</v>
      </c>
      <c r="BH8" s="17">
        <f t="shared" si="14"/>
        <v>42.78</v>
      </c>
    </row>
    <row r="9" spans="1:60" x14ac:dyDescent="0.25">
      <c r="A9" s="24" t="s">
        <v>7</v>
      </c>
      <c r="B9" s="15">
        <v>90.25</v>
      </c>
      <c r="C9" s="51">
        <v>83.21</v>
      </c>
      <c r="D9" s="51">
        <v>83.34</v>
      </c>
      <c r="E9" s="51">
        <v>60.87</v>
      </c>
      <c r="F9" s="51">
        <v>64.66</v>
      </c>
      <c r="G9" s="51">
        <v>49.83</v>
      </c>
      <c r="H9" s="15">
        <f t="shared" si="0"/>
        <v>57.244999999999997</v>
      </c>
      <c r="I9" s="51">
        <v>90.32</v>
      </c>
      <c r="J9" s="51">
        <v>77.66</v>
      </c>
      <c r="K9" s="15">
        <f t="shared" si="1"/>
        <v>83.99</v>
      </c>
      <c r="L9" s="51">
        <v>55.65</v>
      </c>
      <c r="M9" s="51">
        <v>38.9</v>
      </c>
      <c r="N9" s="51">
        <v>53.89</v>
      </c>
      <c r="O9" s="51">
        <v>35.270000000000003</v>
      </c>
      <c r="P9" s="15">
        <f t="shared" si="2"/>
        <v>44.58</v>
      </c>
      <c r="Q9" s="51">
        <v>67.260000000000005</v>
      </c>
      <c r="R9" s="16">
        <f t="shared" si="3"/>
        <v>66.529499999999999</v>
      </c>
      <c r="S9" s="42">
        <v>91.24</v>
      </c>
      <c r="T9" s="42">
        <v>79.86</v>
      </c>
      <c r="U9" s="42">
        <v>83.79</v>
      </c>
      <c r="V9" s="42">
        <v>60.28</v>
      </c>
      <c r="W9" s="42">
        <v>57.86</v>
      </c>
      <c r="X9" s="42">
        <v>47.66</v>
      </c>
      <c r="Y9" s="1">
        <f t="shared" si="4"/>
        <v>52.76</v>
      </c>
      <c r="Z9" s="42">
        <v>89.93</v>
      </c>
      <c r="AA9" s="42">
        <v>80.760000000000005</v>
      </c>
      <c r="AB9" s="1">
        <f t="shared" si="5"/>
        <v>85.344999999999999</v>
      </c>
      <c r="AC9" s="42">
        <v>56.28</v>
      </c>
      <c r="AD9" s="42">
        <v>41.76</v>
      </c>
      <c r="AE9" s="42">
        <v>55.1</v>
      </c>
      <c r="AF9" s="42">
        <v>42.14</v>
      </c>
      <c r="AG9" s="1">
        <f t="shared" si="6"/>
        <v>48.620000000000005</v>
      </c>
      <c r="AH9" s="42">
        <v>51.34</v>
      </c>
      <c r="AI9" s="17">
        <f t="shared" si="7"/>
        <v>65.127499999999998</v>
      </c>
      <c r="AJ9" s="42">
        <v>90.59</v>
      </c>
      <c r="AK9" s="42">
        <v>81.52</v>
      </c>
      <c r="AL9" s="42">
        <v>80.010000000000005</v>
      </c>
      <c r="AM9" s="42">
        <v>54.37</v>
      </c>
      <c r="AN9" s="42">
        <v>66.47</v>
      </c>
      <c r="AO9" s="42">
        <v>49.46</v>
      </c>
      <c r="AP9" s="18">
        <f t="shared" si="8"/>
        <v>57.965000000000003</v>
      </c>
      <c r="AQ9" s="42">
        <v>91.94</v>
      </c>
      <c r="AR9" s="42">
        <v>82.86</v>
      </c>
      <c r="AS9" s="18">
        <f t="shared" si="9"/>
        <v>87.4</v>
      </c>
      <c r="AT9" s="42">
        <v>60.82</v>
      </c>
      <c r="AU9" s="42">
        <v>42.64</v>
      </c>
      <c r="AV9" s="17">
        <f t="shared" si="10"/>
        <v>69.414375000000007</v>
      </c>
      <c r="AW9" s="52">
        <v>50.71</v>
      </c>
      <c r="AX9" s="52">
        <v>14.15</v>
      </c>
      <c r="AY9" s="17">
        <f t="shared" si="11"/>
        <v>32.43</v>
      </c>
      <c r="AZ9" s="42">
        <v>51.34</v>
      </c>
      <c r="BA9" s="42">
        <v>14.9</v>
      </c>
      <c r="BB9" s="17">
        <f t="shared" si="12"/>
        <v>33.120000000000005</v>
      </c>
      <c r="BC9" s="18">
        <v>50.87</v>
      </c>
      <c r="BD9" s="18">
        <v>45.9</v>
      </c>
      <c r="BE9" s="18">
        <f t="shared" si="13"/>
        <v>48.384999999999998</v>
      </c>
      <c r="BF9" s="18">
        <v>67.510000000000005</v>
      </c>
      <c r="BG9" s="18">
        <v>21.47</v>
      </c>
      <c r="BH9" s="17">
        <f t="shared" si="14"/>
        <v>45.788333333333334</v>
      </c>
    </row>
    <row r="10" spans="1:60" x14ac:dyDescent="0.25">
      <c r="A10" s="24" t="s">
        <v>8</v>
      </c>
      <c r="B10" s="15">
        <v>90.52</v>
      </c>
      <c r="C10" s="51">
        <v>76.290000000000006</v>
      </c>
      <c r="D10" s="51">
        <v>83.62</v>
      </c>
      <c r="E10" s="51">
        <v>54.74</v>
      </c>
      <c r="F10" s="51">
        <v>68.53</v>
      </c>
      <c r="G10" s="51">
        <v>57.76</v>
      </c>
      <c r="H10" s="15">
        <f t="shared" si="0"/>
        <v>63.144999999999996</v>
      </c>
      <c r="I10" s="51">
        <v>92.67</v>
      </c>
      <c r="J10" s="51">
        <v>73.709999999999994</v>
      </c>
      <c r="K10" s="15">
        <f t="shared" si="1"/>
        <v>83.19</v>
      </c>
      <c r="L10" s="51">
        <v>56.9</v>
      </c>
      <c r="M10" s="51">
        <v>35.78</v>
      </c>
      <c r="N10" s="51">
        <v>59.05</v>
      </c>
      <c r="O10" s="51">
        <v>41.38</v>
      </c>
      <c r="P10" s="15">
        <f t="shared" si="2"/>
        <v>50.215000000000003</v>
      </c>
      <c r="Q10" s="51">
        <v>71.55</v>
      </c>
      <c r="R10" s="16">
        <f t="shared" si="3"/>
        <v>66.594999999999999</v>
      </c>
      <c r="S10" s="42">
        <v>87.15</v>
      </c>
      <c r="T10" s="42">
        <v>77.510000000000005</v>
      </c>
      <c r="U10" s="42">
        <v>78.709999999999994</v>
      </c>
      <c r="V10" s="42">
        <v>53.41</v>
      </c>
      <c r="W10" s="42">
        <v>51.81</v>
      </c>
      <c r="X10" s="42">
        <v>49.4</v>
      </c>
      <c r="Y10" s="1">
        <f t="shared" si="4"/>
        <v>50.605000000000004</v>
      </c>
      <c r="Z10" s="42">
        <v>93.17</v>
      </c>
      <c r="AA10" s="42">
        <v>85.54</v>
      </c>
      <c r="AB10" s="1">
        <f t="shared" si="5"/>
        <v>89.355000000000004</v>
      </c>
      <c r="AC10" s="42">
        <v>63.86</v>
      </c>
      <c r="AD10" s="42">
        <v>35.74</v>
      </c>
      <c r="AE10" s="42">
        <v>51.81</v>
      </c>
      <c r="AF10" s="42">
        <v>38.15</v>
      </c>
      <c r="AG10" s="1">
        <f t="shared" si="6"/>
        <v>44.980000000000004</v>
      </c>
      <c r="AH10" s="42">
        <v>63.86</v>
      </c>
      <c r="AI10" s="17">
        <f t="shared" si="7"/>
        <v>64.518000000000001</v>
      </c>
      <c r="AJ10" s="42">
        <v>90.5</v>
      </c>
      <c r="AK10" s="42">
        <v>81.45</v>
      </c>
      <c r="AL10" s="42">
        <v>80.540000000000006</v>
      </c>
      <c r="AM10" s="42">
        <v>72.400000000000006</v>
      </c>
      <c r="AN10" s="42">
        <v>65.16</v>
      </c>
      <c r="AO10" s="42">
        <v>52.49</v>
      </c>
      <c r="AP10" s="18">
        <f t="shared" si="8"/>
        <v>58.825000000000003</v>
      </c>
      <c r="AQ10" s="42">
        <v>93.67</v>
      </c>
      <c r="AR10" s="42">
        <v>81.900000000000006</v>
      </c>
      <c r="AS10" s="18">
        <f t="shared" si="9"/>
        <v>87.784999999999997</v>
      </c>
      <c r="AT10" s="42">
        <v>53.39</v>
      </c>
      <c r="AU10" s="42">
        <v>33.94</v>
      </c>
      <c r="AV10" s="17">
        <f t="shared" si="10"/>
        <v>69.853749999999991</v>
      </c>
      <c r="AW10" s="52">
        <v>55.39</v>
      </c>
      <c r="AX10" s="52">
        <v>21.12</v>
      </c>
      <c r="AY10" s="17">
        <f t="shared" si="11"/>
        <v>38.255000000000003</v>
      </c>
      <c r="AZ10" s="42">
        <v>63.86</v>
      </c>
      <c r="BA10" s="42">
        <v>9.24</v>
      </c>
      <c r="BB10" s="17">
        <f t="shared" si="12"/>
        <v>36.549999999999997</v>
      </c>
      <c r="BC10" s="18">
        <v>51.58</v>
      </c>
      <c r="BD10" s="18">
        <v>45.7</v>
      </c>
      <c r="BE10" s="18">
        <f t="shared" si="13"/>
        <v>48.64</v>
      </c>
      <c r="BF10" s="18">
        <v>72.62</v>
      </c>
      <c r="BG10" s="18">
        <v>11.54</v>
      </c>
      <c r="BH10" s="17">
        <f t="shared" si="14"/>
        <v>44.266666666666673</v>
      </c>
    </row>
    <row r="11" spans="1:60" x14ac:dyDescent="0.25">
      <c r="A11" s="24" t="s">
        <v>9</v>
      </c>
      <c r="B11" s="15">
        <v>92.65</v>
      </c>
      <c r="C11" s="51">
        <v>83.71</v>
      </c>
      <c r="D11" s="51">
        <v>81.790000000000006</v>
      </c>
      <c r="E11" s="51">
        <v>53.67</v>
      </c>
      <c r="F11" s="51">
        <v>57.19</v>
      </c>
      <c r="G11" s="51">
        <v>51.44</v>
      </c>
      <c r="H11" s="15">
        <f t="shared" si="0"/>
        <v>54.314999999999998</v>
      </c>
      <c r="I11" s="51">
        <v>92.65</v>
      </c>
      <c r="J11" s="51">
        <v>81.47</v>
      </c>
      <c r="K11" s="15">
        <f t="shared" si="1"/>
        <v>87.06</v>
      </c>
      <c r="L11" s="51">
        <v>56.55</v>
      </c>
      <c r="M11" s="51">
        <v>36.58</v>
      </c>
      <c r="N11" s="51">
        <v>55.27</v>
      </c>
      <c r="O11" s="51">
        <v>37.380000000000003</v>
      </c>
      <c r="P11" s="15">
        <f t="shared" si="2"/>
        <v>46.325000000000003</v>
      </c>
      <c r="Q11" s="51">
        <v>56.23</v>
      </c>
      <c r="R11" s="16">
        <f t="shared" si="3"/>
        <v>64.888000000000005</v>
      </c>
      <c r="S11" s="42">
        <v>92.78</v>
      </c>
      <c r="T11" s="42">
        <v>83.03</v>
      </c>
      <c r="U11" s="42">
        <v>83.21</v>
      </c>
      <c r="V11" s="42">
        <v>57.04</v>
      </c>
      <c r="W11" s="42">
        <v>63.54</v>
      </c>
      <c r="X11" s="42">
        <v>53.43</v>
      </c>
      <c r="Y11" s="1">
        <f t="shared" si="4"/>
        <v>58.484999999999999</v>
      </c>
      <c r="Z11" s="42">
        <v>94.95</v>
      </c>
      <c r="AA11" s="42">
        <v>83.75</v>
      </c>
      <c r="AB11" s="1">
        <f t="shared" si="5"/>
        <v>89.35</v>
      </c>
      <c r="AC11" s="42">
        <v>48.74</v>
      </c>
      <c r="AD11" s="42">
        <v>39.17</v>
      </c>
      <c r="AE11" s="42">
        <v>41.88</v>
      </c>
      <c r="AF11" s="42">
        <v>35.74</v>
      </c>
      <c r="AG11" s="1">
        <f t="shared" si="6"/>
        <v>38.81</v>
      </c>
      <c r="AH11" s="42">
        <v>46.75</v>
      </c>
      <c r="AI11" s="17">
        <f t="shared" si="7"/>
        <v>63.736499999999999</v>
      </c>
      <c r="AJ11" s="42">
        <v>91.8</v>
      </c>
      <c r="AK11" s="42">
        <v>76.72</v>
      </c>
      <c r="AL11" s="42">
        <v>78.52</v>
      </c>
      <c r="AM11" s="42">
        <v>50.82</v>
      </c>
      <c r="AN11" s="42">
        <v>64.92</v>
      </c>
      <c r="AO11" s="42">
        <v>60</v>
      </c>
      <c r="AP11" s="18">
        <f t="shared" si="8"/>
        <v>62.46</v>
      </c>
      <c r="AQ11" s="42">
        <v>91.8</v>
      </c>
      <c r="AR11" s="42">
        <v>83.61</v>
      </c>
      <c r="AS11" s="18">
        <f t="shared" si="9"/>
        <v>87.704999999999998</v>
      </c>
      <c r="AT11" s="42">
        <v>57.7</v>
      </c>
      <c r="AU11" s="42">
        <v>39.340000000000003</v>
      </c>
      <c r="AV11" s="17">
        <f t="shared" si="10"/>
        <v>68.133124999999993</v>
      </c>
      <c r="AW11" s="52">
        <v>38.020000000000003</v>
      </c>
      <c r="AX11" s="52">
        <v>10.86</v>
      </c>
      <c r="AY11" s="17">
        <f t="shared" si="11"/>
        <v>24.44</v>
      </c>
      <c r="AZ11" s="42">
        <v>46.75</v>
      </c>
      <c r="BA11" s="42">
        <v>11.01</v>
      </c>
      <c r="BB11" s="17">
        <f t="shared" si="12"/>
        <v>28.88</v>
      </c>
      <c r="BC11" s="18">
        <v>45.57</v>
      </c>
      <c r="BD11" s="18">
        <v>40</v>
      </c>
      <c r="BE11" s="18">
        <f t="shared" si="13"/>
        <v>42.784999999999997</v>
      </c>
      <c r="BF11" s="18">
        <v>52.3</v>
      </c>
      <c r="BG11" s="18">
        <v>10.16</v>
      </c>
      <c r="BH11" s="17">
        <f t="shared" si="14"/>
        <v>35.081666666666663</v>
      </c>
    </row>
    <row r="12" spans="1:60" x14ac:dyDescent="0.25">
      <c r="A12" s="24" t="s">
        <v>10</v>
      </c>
      <c r="B12" s="15">
        <v>92.81</v>
      </c>
      <c r="C12" s="51">
        <v>79.790000000000006</v>
      </c>
      <c r="D12" s="51">
        <v>79.97</v>
      </c>
      <c r="E12" s="51">
        <v>47.26</v>
      </c>
      <c r="F12" s="51">
        <v>57.88</v>
      </c>
      <c r="G12" s="51">
        <v>37.67</v>
      </c>
      <c r="H12" s="15">
        <f t="shared" si="0"/>
        <v>47.775000000000006</v>
      </c>
      <c r="I12" s="51">
        <v>92.81</v>
      </c>
      <c r="J12" s="51">
        <v>78.08</v>
      </c>
      <c r="K12" s="15">
        <f t="shared" si="1"/>
        <v>85.444999999999993</v>
      </c>
      <c r="L12" s="51">
        <v>61.64</v>
      </c>
      <c r="M12" s="51">
        <v>37.67</v>
      </c>
      <c r="N12" s="51">
        <v>53.77</v>
      </c>
      <c r="O12" s="51">
        <v>40.409999999999997</v>
      </c>
      <c r="P12" s="15">
        <f t="shared" si="2"/>
        <v>47.09</v>
      </c>
      <c r="Q12" s="51">
        <v>71.75</v>
      </c>
      <c r="R12" s="16">
        <f t="shared" si="3"/>
        <v>65.12</v>
      </c>
      <c r="S12" s="42">
        <v>90.88</v>
      </c>
      <c r="T12" s="42">
        <v>81.760000000000005</v>
      </c>
      <c r="U12" s="42">
        <v>84.8</v>
      </c>
      <c r="V12" s="42">
        <v>54.1</v>
      </c>
      <c r="W12" s="42">
        <v>62.01</v>
      </c>
      <c r="X12" s="42">
        <v>39.82</v>
      </c>
      <c r="Y12" s="1">
        <f t="shared" si="4"/>
        <v>50.914999999999999</v>
      </c>
      <c r="Z12" s="42">
        <v>93.62</v>
      </c>
      <c r="AA12" s="42">
        <v>80.55</v>
      </c>
      <c r="AB12" s="1">
        <f t="shared" si="5"/>
        <v>87.085000000000008</v>
      </c>
      <c r="AC12" s="42">
        <v>61.7</v>
      </c>
      <c r="AD12" s="42">
        <v>39.21</v>
      </c>
      <c r="AE12" s="42">
        <v>41.64</v>
      </c>
      <c r="AF12" s="42">
        <v>28.88</v>
      </c>
      <c r="AG12" s="1">
        <f t="shared" si="6"/>
        <v>35.26</v>
      </c>
      <c r="AH12" s="42">
        <v>50.3</v>
      </c>
      <c r="AI12" s="17">
        <f t="shared" si="7"/>
        <v>63.600999999999999</v>
      </c>
      <c r="AJ12" s="42">
        <v>95.1</v>
      </c>
      <c r="AK12" s="42">
        <v>83.86</v>
      </c>
      <c r="AL12" s="42">
        <v>86.89</v>
      </c>
      <c r="AM12" s="42">
        <v>49.28</v>
      </c>
      <c r="AN12" s="42">
        <v>74.64</v>
      </c>
      <c r="AO12" s="42">
        <v>57.35</v>
      </c>
      <c r="AP12" s="18">
        <f t="shared" si="8"/>
        <v>65.995000000000005</v>
      </c>
      <c r="AQ12" s="42">
        <v>92.8</v>
      </c>
      <c r="AR12" s="42">
        <v>84.44</v>
      </c>
      <c r="AS12" s="18">
        <f t="shared" si="9"/>
        <v>88.62</v>
      </c>
      <c r="AT12" s="42">
        <v>59.65</v>
      </c>
      <c r="AU12" s="42">
        <v>35.01</v>
      </c>
      <c r="AV12" s="17">
        <f t="shared" si="10"/>
        <v>70.550624999999997</v>
      </c>
      <c r="AW12" s="52">
        <v>52.4</v>
      </c>
      <c r="AX12" s="52">
        <v>9.42</v>
      </c>
      <c r="AY12" s="17">
        <f t="shared" si="11"/>
        <v>30.91</v>
      </c>
      <c r="AZ12" s="42">
        <v>50.3</v>
      </c>
      <c r="BA12" s="42">
        <v>19.149999999999999</v>
      </c>
      <c r="BB12" s="17">
        <f t="shared" si="12"/>
        <v>34.724999999999994</v>
      </c>
      <c r="BC12" s="18">
        <v>42.65</v>
      </c>
      <c r="BD12" s="18">
        <v>32.85</v>
      </c>
      <c r="BE12" s="18">
        <f t="shared" si="13"/>
        <v>37.75</v>
      </c>
      <c r="BF12" s="18">
        <v>62.1</v>
      </c>
      <c r="BG12" s="18">
        <v>10.66</v>
      </c>
      <c r="BH12" s="17">
        <f t="shared" si="14"/>
        <v>36.836666666666666</v>
      </c>
    </row>
    <row r="13" spans="1:60" x14ac:dyDescent="0.25">
      <c r="A13" s="24" t="s">
        <v>11</v>
      </c>
      <c r="B13" s="15">
        <v>89.38</v>
      </c>
      <c r="C13" s="51">
        <v>85</v>
      </c>
      <c r="D13" s="51">
        <v>81.88</v>
      </c>
      <c r="E13" s="51">
        <v>51.88</v>
      </c>
      <c r="F13" s="51">
        <v>72.5</v>
      </c>
      <c r="G13" s="51">
        <v>51.25</v>
      </c>
      <c r="H13" s="15">
        <f t="shared" si="0"/>
        <v>61.875</v>
      </c>
      <c r="I13" s="51">
        <v>89.38</v>
      </c>
      <c r="J13" s="51">
        <v>80</v>
      </c>
      <c r="K13" s="15">
        <f t="shared" si="1"/>
        <v>84.69</v>
      </c>
      <c r="L13" s="51">
        <v>56.88</v>
      </c>
      <c r="M13" s="51">
        <v>35</v>
      </c>
      <c r="N13" s="51">
        <v>53.75</v>
      </c>
      <c r="O13" s="51">
        <v>40.630000000000003</v>
      </c>
      <c r="P13" s="15">
        <f t="shared" si="2"/>
        <v>47.19</v>
      </c>
      <c r="Q13" s="51">
        <v>52.5</v>
      </c>
      <c r="R13" s="16">
        <f t="shared" si="3"/>
        <v>64.627500000000012</v>
      </c>
      <c r="S13" s="42">
        <v>93.85</v>
      </c>
      <c r="T13" s="42">
        <v>75.38</v>
      </c>
      <c r="U13" s="42">
        <v>81.150000000000006</v>
      </c>
      <c r="V13" s="42">
        <v>57.69</v>
      </c>
      <c r="W13" s="42">
        <v>60</v>
      </c>
      <c r="X13" s="42">
        <v>53.85</v>
      </c>
      <c r="Y13" s="1">
        <f t="shared" si="4"/>
        <v>56.924999999999997</v>
      </c>
      <c r="Z13" s="42">
        <v>91.54</v>
      </c>
      <c r="AA13" s="42">
        <v>74.62</v>
      </c>
      <c r="AB13" s="1">
        <f t="shared" si="5"/>
        <v>83.080000000000013</v>
      </c>
      <c r="AC13" s="42">
        <v>56.92</v>
      </c>
      <c r="AD13" s="42">
        <v>41.92</v>
      </c>
      <c r="AE13" s="42">
        <v>55.38</v>
      </c>
      <c r="AF13" s="42">
        <v>53.08</v>
      </c>
      <c r="AG13" s="1">
        <f t="shared" si="6"/>
        <v>54.230000000000004</v>
      </c>
      <c r="AH13" s="42">
        <v>56.15</v>
      </c>
      <c r="AI13" s="17">
        <f t="shared" si="7"/>
        <v>65.729500000000002</v>
      </c>
      <c r="AJ13" s="42">
        <v>89.43</v>
      </c>
      <c r="AK13" s="42">
        <v>77.239999999999995</v>
      </c>
      <c r="AL13" s="42">
        <v>81.3</v>
      </c>
      <c r="AM13" s="42">
        <v>53.66</v>
      </c>
      <c r="AN13" s="42">
        <v>74.8</v>
      </c>
      <c r="AO13" s="42">
        <v>43.09</v>
      </c>
      <c r="AP13" s="18">
        <f t="shared" si="8"/>
        <v>58.945</v>
      </c>
      <c r="AQ13" s="42">
        <v>88.62</v>
      </c>
      <c r="AR13" s="42">
        <v>81.3</v>
      </c>
      <c r="AS13" s="18">
        <f t="shared" si="9"/>
        <v>84.960000000000008</v>
      </c>
      <c r="AT13" s="42">
        <v>54.47</v>
      </c>
      <c r="AU13" s="42">
        <v>30.49</v>
      </c>
      <c r="AV13" s="17">
        <f t="shared" si="10"/>
        <v>66.311875000000001</v>
      </c>
      <c r="AW13" s="52">
        <v>60.94</v>
      </c>
      <c r="AX13" s="52">
        <v>5</v>
      </c>
      <c r="AY13" s="17">
        <f t="shared" si="11"/>
        <v>32.97</v>
      </c>
      <c r="AZ13" s="42">
        <v>56.15</v>
      </c>
      <c r="BA13" s="42">
        <v>13.08</v>
      </c>
      <c r="BB13" s="17">
        <f t="shared" si="12"/>
        <v>34.615000000000002</v>
      </c>
      <c r="BC13" s="18">
        <v>52.03</v>
      </c>
      <c r="BD13" s="18">
        <v>42.28</v>
      </c>
      <c r="BE13" s="18">
        <f t="shared" si="13"/>
        <v>47.155000000000001</v>
      </c>
      <c r="BF13" s="18">
        <v>66.67</v>
      </c>
      <c r="BG13" s="18">
        <v>12.2</v>
      </c>
      <c r="BH13" s="17">
        <f t="shared" si="14"/>
        <v>42.008333333333333</v>
      </c>
    </row>
    <row r="14" spans="1:60" x14ac:dyDescent="0.25">
      <c r="A14" s="24" t="s">
        <v>12</v>
      </c>
      <c r="B14" s="15">
        <v>92.41</v>
      </c>
      <c r="C14" s="51">
        <v>92.41</v>
      </c>
      <c r="D14" s="51">
        <v>85.44</v>
      </c>
      <c r="E14" s="51">
        <v>64.56</v>
      </c>
      <c r="F14" s="51">
        <v>67.09</v>
      </c>
      <c r="G14" s="51">
        <v>45.57</v>
      </c>
      <c r="H14" s="15">
        <f t="shared" si="0"/>
        <v>56.33</v>
      </c>
      <c r="I14" s="51">
        <v>93.67</v>
      </c>
      <c r="J14" s="51">
        <v>81.010000000000005</v>
      </c>
      <c r="K14" s="15">
        <f t="shared" si="1"/>
        <v>87.34</v>
      </c>
      <c r="L14" s="51">
        <v>62.03</v>
      </c>
      <c r="M14" s="51">
        <v>36.08</v>
      </c>
      <c r="N14" s="51">
        <v>41.77</v>
      </c>
      <c r="O14" s="51">
        <v>35.44</v>
      </c>
      <c r="P14" s="15">
        <f t="shared" si="2"/>
        <v>38.605000000000004</v>
      </c>
      <c r="Q14" s="51">
        <v>78.48</v>
      </c>
      <c r="R14" s="16">
        <f t="shared" si="3"/>
        <v>69.368500000000012</v>
      </c>
      <c r="S14" s="42">
        <v>94.51</v>
      </c>
      <c r="T14" s="42">
        <v>81.319999999999993</v>
      </c>
      <c r="U14" s="42">
        <v>79.12</v>
      </c>
      <c r="V14" s="42">
        <v>69.23</v>
      </c>
      <c r="W14" s="42">
        <v>79.12</v>
      </c>
      <c r="X14" s="42">
        <v>68.13</v>
      </c>
      <c r="Y14" s="1">
        <f t="shared" si="4"/>
        <v>73.625</v>
      </c>
      <c r="Z14" s="42">
        <v>90.11</v>
      </c>
      <c r="AA14" s="42">
        <v>79.12</v>
      </c>
      <c r="AB14" s="1">
        <f t="shared" si="5"/>
        <v>84.615000000000009</v>
      </c>
      <c r="AC14" s="42">
        <v>71.430000000000007</v>
      </c>
      <c r="AD14" s="42">
        <v>42.31</v>
      </c>
      <c r="AE14" s="42">
        <v>58.24</v>
      </c>
      <c r="AF14" s="42">
        <v>49.45</v>
      </c>
      <c r="AG14" s="1">
        <f t="shared" si="6"/>
        <v>53.844999999999999</v>
      </c>
      <c r="AH14" s="42">
        <v>58.79</v>
      </c>
      <c r="AI14" s="17">
        <f t="shared" si="7"/>
        <v>70.879500000000007</v>
      </c>
      <c r="AJ14" s="42">
        <v>97.22</v>
      </c>
      <c r="AK14" s="42">
        <v>83.33</v>
      </c>
      <c r="AL14" s="42">
        <v>81.25</v>
      </c>
      <c r="AM14" s="42">
        <v>52.78</v>
      </c>
      <c r="AN14" s="42">
        <v>76.39</v>
      </c>
      <c r="AO14" s="42">
        <v>45.83</v>
      </c>
      <c r="AP14" s="18">
        <f t="shared" si="8"/>
        <v>61.11</v>
      </c>
      <c r="AQ14" s="42">
        <v>91.67</v>
      </c>
      <c r="AR14" s="42">
        <v>84.72</v>
      </c>
      <c r="AS14" s="18">
        <f t="shared" si="9"/>
        <v>88.194999999999993</v>
      </c>
      <c r="AT14" s="42">
        <v>58.33</v>
      </c>
      <c r="AU14" s="42">
        <v>42.36</v>
      </c>
      <c r="AV14" s="17">
        <f t="shared" si="10"/>
        <v>70.571875000000006</v>
      </c>
      <c r="AW14" s="52">
        <v>48.1</v>
      </c>
      <c r="AX14" s="52">
        <v>11.39</v>
      </c>
      <c r="AY14" s="17">
        <f t="shared" si="11"/>
        <v>29.745000000000001</v>
      </c>
      <c r="AZ14" s="42">
        <v>58.79</v>
      </c>
      <c r="BA14" s="42">
        <v>12.09</v>
      </c>
      <c r="BB14" s="17">
        <f t="shared" si="12"/>
        <v>35.44</v>
      </c>
      <c r="BC14" s="18">
        <v>55.56</v>
      </c>
      <c r="BD14" s="18">
        <v>40.28</v>
      </c>
      <c r="BE14" s="18">
        <f t="shared" si="13"/>
        <v>47.92</v>
      </c>
      <c r="BF14" s="18">
        <v>47.92</v>
      </c>
      <c r="BG14" s="18">
        <v>4.17</v>
      </c>
      <c r="BH14" s="17">
        <f t="shared" si="14"/>
        <v>33.336666666666666</v>
      </c>
    </row>
    <row r="15" spans="1:60" x14ac:dyDescent="0.25">
      <c r="A15" s="24" t="s">
        <v>13</v>
      </c>
      <c r="B15" s="15">
        <v>89.85</v>
      </c>
      <c r="C15" s="51">
        <v>76.62</v>
      </c>
      <c r="D15" s="51">
        <v>81.08</v>
      </c>
      <c r="E15" s="51">
        <v>45.23</v>
      </c>
      <c r="F15" s="51">
        <v>55.08</v>
      </c>
      <c r="G15" s="51">
        <v>49.54</v>
      </c>
      <c r="H15" s="15">
        <f t="shared" si="0"/>
        <v>52.31</v>
      </c>
      <c r="I15" s="51">
        <v>91.08</v>
      </c>
      <c r="J15" s="51">
        <v>80.31</v>
      </c>
      <c r="K15" s="15">
        <f t="shared" si="1"/>
        <v>85.694999999999993</v>
      </c>
      <c r="L15" s="51">
        <v>44.92</v>
      </c>
      <c r="M15" s="51">
        <v>32.31</v>
      </c>
      <c r="N15" s="51">
        <v>44.31</v>
      </c>
      <c r="O15" s="51">
        <v>35.69</v>
      </c>
      <c r="P15" s="15">
        <f t="shared" si="2"/>
        <v>40</v>
      </c>
      <c r="Q15" s="51">
        <v>65.08</v>
      </c>
      <c r="R15" s="16">
        <f t="shared" si="3"/>
        <v>61.309500000000014</v>
      </c>
      <c r="S15" s="42">
        <v>92.52</v>
      </c>
      <c r="T15" s="42">
        <v>77.209999999999994</v>
      </c>
      <c r="U15" s="42">
        <v>86.05</v>
      </c>
      <c r="V15" s="42">
        <v>50.68</v>
      </c>
      <c r="W15" s="42">
        <v>63.61</v>
      </c>
      <c r="X15" s="42">
        <v>55.44</v>
      </c>
      <c r="Y15" s="1">
        <f t="shared" si="4"/>
        <v>59.524999999999999</v>
      </c>
      <c r="Z15" s="42">
        <v>91.16</v>
      </c>
      <c r="AA15" s="42">
        <v>81.290000000000006</v>
      </c>
      <c r="AB15" s="1">
        <f t="shared" si="5"/>
        <v>86.224999999999994</v>
      </c>
      <c r="AC15" s="42">
        <v>58.84</v>
      </c>
      <c r="AD15" s="42">
        <v>38.270000000000003</v>
      </c>
      <c r="AE15" s="42">
        <v>54.42</v>
      </c>
      <c r="AF15" s="42">
        <v>48.3</v>
      </c>
      <c r="AG15" s="1">
        <f t="shared" si="6"/>
        <v>51.36</v>
      </c>
      <c r="AH15" s="42">
        <v>60.88</v>
      </c>
      <c r="AI15" s="17">
        <f t="shared" si="7"/>
        <v>66.155999999999992</v>
      </c>
      <c r="AJ15" s="42">
        <v>92.01</v>
      </c>
      <c r="AK15" s="42">
        <v>83.07</v>
      </c>
      <c r="AL15" s="42">
        <v>81.47</v>
      </c>
      <c r="AM15" s="42">
        <v>53.04</v>
      </c>
      <c r="AN15" s="42">
        <v>65.81</v>
      </c>
      <c r="AO15" s="42">
        <v>58.47</v>
      </c>
      <c r="AP15" s="18">
        <f t="shared" si="8"/>
        <v>62.14</v>
      </c>
      <c r="AQ15" s="42">
        <v>91.69</v>
      </c>
      <c r="AR15" s="42">
        <v>72.2</v>
      </c>
      <c r="AS15" s="18">
        <f t="shared" si="9"/>
        <v>81.944999999999993</v>
      </c>
      <c r="AT15" s="42">
        <v>59.42</v>
      </c>
      <c r="AU15" s="42">
        <v>38.82</v>
      </c>
      <c r="AV15" s="17">
        <f t="shared" si="10"/>
        <v>68.989374999999995</v>
      </c>
      <c r="AW15" s="52">
        <v>53.38</v>
      </c>
      <c r="AX15" s="52">
        <v>10.77</v>
      </c>
      <c r="AY15" s="17">
        <f t="shared" si="11"/>
        <v>32.075000000000003</v>
      </c>
      <c r="AZ15" s="42">
        <v>60.88</v>
      </c>
      <c r="BA15" s="42">
        <v>7.82</v>
      </c>
      <c r="BB15" s="17">
        <f t="shared" si="12"/>
        <v>34.35</v>
      </c>
      <c r="BC15" s="18">
        <v>52.4</v>
      </c>
      <c r="BD15" s="18">
        <v>40.58</v>
      </c>
      <c r="BE15" s="18">
        <f t="shared" si="13"/>
        <v>46.489999999999995</v>
      </c>
      <c r="BF15" s="18">
        <v>54.15</v>
      </c>
      <c r="BG15" s="18">
        <v>15.34</v>
      </c>
      <c r="BH15" s="17">
        <f t="shared" si="14"/>
        <v>38.659999999999997</v>
      </c>
    </row>
    <row r="16" spans="1:60" x14ac:dyDescent="0.25">
      <c r="A16" s="24" t="s">
        <v>14</v>
      </c>
      <c r="B16" s="15">
        <v>92.13</v>
      </c>
      <c r="C16" s="51">
        <v>84.25</v>
      </c>
      <c r="D16" s="51">
        <v>81.099999999999994</v>
      </c>
      <c r="E16" s="51">
        <v>54.33</v>
      </c>
      <c r="F16" s="51">
        <v>70.87</v>
      </c>
      <c r="G16" s="51">
        <v>67.72</v>
      </c>
      <c r="H16" s="15">
        <f t="shared" si="0"/>
        <v>69.295000000000002</v>
      </c>
      <c r="I16" s="51">
        <v>92.13</v>
      </c>
      <c r="J16" s="51">
        <v>78.739999999999995</v>
      </c>
      <c r="K16" s="15">
        <f t="shared" si="1"/>
        <v>85.435000000000002</v>
      </c>
      <c r="L16" s="51">
        <v>59.06</v>
      </c>
      <c r="M16" s="51">
        <v>37.799999999999997</v>
      </c>
      <c r="N16" s="51">
        <v>55.91</v>
      </c>
      <c r="O16" s="51">
        <v>44.09</v>
      </c>
      <c r="P16" s="15">
        <f t="shared" si="2"/>
        <v>50</v>
      </c>
      <c r="Q16" s="51">
        <v>64.569999999999993</v>
      </c>
      <c r="R16" s="16">
        <f t="shared" si="3"/>
        <v>67.796999999999997</v>
      </c>
      <c r="S16" s="42">
        <v>93.5</v>
      </c>
      <c r="T16" s="42">
        <v>81.3</v>
      </c>
      <c r="U16" s="42">
        <v>84.15</v>
      </c>
      <c r="V16" s="42">
        <v>46.34</v>
      </c>
      <c r="W16" s="42">
        <v>67.48</v>
      </c>
      <c r="X16" s="42">
        <v>52.85</v>
      </c>
      <c r="Y16" s="1">
        <f t="shared" si="4"/>
        <v>60.165000000000006</v>
      </c>
      <c r="Z16" s="42">
        <v>90.24</v>
      </c>
      <c r="AA16" s="42">
        <v>73.98</v>
      </c>
      <c r="AB16" s="1">
        <f t="shared" si="5"/>
        <v>82.11</v>
      </c>
      <c r="AC16" s="42">
        <v>48.78</v>
      </c>
      <c r="AD16" s="42">
        <v>43.9</v>
      </c>
      <c r="AE16" s="42">
        <v>44.72</v>
      </c>
      <c r="AF16" s="42">
        <v>33.33</v>
      </c>
      <c r="AG16" s="1">
        <f t="shared" si="6"/>
        <v>39.024999999999999</v>
      </c>
      <c r="AH16" s="42">
        <v>34.96</v>
      </c>
      <c r="AI16" s="17">
        <f t="shared" si="7"/>
        <v>61.423000000000016</v>
      </c>
      <c r="AJ16" s="42">
        <v>94.37</v>
      </c>
      <c r="AK16" s="42">
        <v>78.17</v>
      </c>
      <c r="AL16" s="42">
        <v>82.04</v>
      </c>
      <c r="AM16" s="42">
        <v>48.59</v>
      </c>
      <c r="AN16" s="42">
        <v>56.34</v>
      </c>
      <c r="AO16" s="42">
        <v>42.96</v>
      </c>
      <c r="AP16" s="18">
        <f t="shared" si="8"/>
        <v>49.650000000000006</v>
      </c>
      <c r="AQ16" s="42">
        <v>91.55</v>
      </c>
      <c r="AR16" s="42">
        <v>72.540000000000006</v>
      </c>
      <c r="AS16" s="18">
        <f t="shared" si="9"/>
        <v>82.045000000000002</v>
      </c>
      <c r="AT16" s="42">
        <v>66.900000000000006</v>
      </c>
      <c r="AU16" s="42">
        <v>39.79</v>
      </c>
      <c r="AV16" s="17">
        <f t="shared" si="10"/>
        <v>67.694375000000008</v>
      </c>
      <c r="AW16" s="52">
        <v>41.73</v>
      </c>
      <c r="AX16" s="52">
        <v>14.57</v>
      </c>
      <c r="AY16" s="17">
        <f t="shared" si="11"/>
        <v>28.15</v>
      </c>
      <c r="AZ16" s="42">
        <v>34.96</v>
      </c>
      <c r="BA16" s="42">
        <v>9.76</v>
      </c>
      <c r="BB16" s="17">
        <f t="shared" si="12"/>
        <v>22.36</v>
      </c>
      <c r="BC16" s="18">
        <v>45.77</v>
      </c>
      <c r="BD16" s="18">
        <v>35.92</v>
      </c>
      <c r="BE16" s="18">
        <f t="shared" si="13"/>
        <v>40.844999999999999</v>
      </c>
      <c r="BF16" s="18">
        <v>62.68</v>
      </c>
      <c r="BG16" s="18">
        <v>18.66</v>
      </c>
      <c r="BH16" s="17">
        <f t="shared" si="14"/>
        <v>40.728333333333332</v>
      </c>
    </row>
    <row r="17" spans="1:60" x14ac:dyDescent="0.25">
      <c r="A17" s="24" t="s">
        <v>15</v>
      </c>
      <c r="B17" s="15">
        <v>92.23</v>
      </c>
      <c r="C17" s="51">
        <v>75.73</v>
      </c>
      <c r="D17" s="51">
        <v>82.04</v>
      </c>
      <c r="E17" s="51">
        <v>51.46</v>
      </c>
      <c r="F17" s="51">
        <v>49.51</v>
      </c>
      <c r="G17" s="51">
        <v>45.63</v>
      </c>
      <c r="H17" s="15">
        <f t="shared" si="0"/>
        <v>47.57</v>
      </c>
      <c r="I17" s="51">
        <v>85.92</v>
      </c>
      <c r="J17" s="51">
        <v>81.069999999999993</v>
      </c>
      <c r="K17" s="15">
        <f t="shared" si="1"/>
        <v>83.495000000000005</v>
      </c>
      <c r="L17" s="51">
        <v>52.91</v>
      </c>
      <c r="M17" s="51">
        <v>35.44</v>
      </c>
      <c r="N17" s="51">
        <v>30.1</v>
      </c>
      <c r="O17" s="51">
        <v>27.67</v>
      </c>
      <c r="P17" s="15">
        <f t="shared" si="2"/>
        <v>28.885000000000002</v>
      </c>
      <c r="Q17" s="51">
        <v>75.489999999999995</v>
      </c>
      <c r="R17" s="16">
        <f t="shared" si="3"/>
        <v>62.524999999999999</v>
      </c>
      <c r="S17" s="42">
        <v>93.69</v>
      </c>
      <c r="T17" s="42">
        <v>83.5</v>
      </c>
      <c r="U17" s="42">
        <v>75.489999999999995</v>
      </c>
      <c r="V17" s="42">
        <v>48.06</v>
      </c>
      <c r="W17" s="42">
        <v>57.28</v>
      </c>
      <c r="X17" s="42">
        <v>44.66</v>
      </c>
      <c r="Y17" s="1">
        <f t="shared" si="4"/>
        <v>50.97</v>
      </c>
      <c r="Z17" s="42">
        <v>87.86</v>
      </c>
      <c r="AA17" s="42">
        <v>85.92</v>
      </c>
      <c r="AB17" s="1">
        <f t="shared" si="5"/>
        <v>86.89</v>
      </c>
      <c r="AC17" s="42">
        <v>61.17</v>
      </c>
      <c r="AD17" s="42">
        <v>37.619999999999997</v>
      </c>
      <c r="AE17" s="42">
        <v>46.12</v>
      </c>
      <c r="AF17" s="42">
        <v>46.6</v>
      </c>
      <c r="AG17" s="1">
        <f t="shared" si="6"/>
        <v>46.36</v>
      </c>
      <c r="AH17" s="42">
        <v>62.38</v>
      </c>
      <c r="AI17" s="17">
        <f t="shared" si="7"/>
        <v>64.613</v>
      </c>
      <c r="AJ17" s="42">
        <v>89.16</v>
      </c>
      <c r="AK17" s="42">
        <v>83.25</v>
      </c>
      <c r="AL17" s="42">
        <v>83</v>
      </c>
      <c r="AM17" s="42">
        <v>47.29</v>
      </c>
      <c r="AN17" s="42">
        <v>69.95</v>
      </c>
      <c r="AO17" s="42">
        <v>61.58</v>
      </c>
      <c r="AP17" s="18">
        <f t="shared" si="8"/>
        <v>65.765000000000001</v>
      </c>
      <c r="AQ17" s="42">
        <v>92.12</v>
      </c>
      <c r="AR17" s="42">
        <v>79.31</v>
      </c>
      <c r="AS17" s="18">
        <f t="shared" si="9"/>
        <v>85.715000000000003</v>
      </c>
      <c r="AT17" s="42">
        <v>54.68</v>
      </c>
      <c r="AU17" s="42">
        <v>43.1</v>
      </c>
      <c r="AV17" s="17">
        <f t="shared" si="10"/>
        <v>68.99499999999999</v>
      </c>
      <c r="AW17" s="52">
        <v>52.67</v>
      </c>
      <c r="AX17" s="52">
        <v>26.7</v>
      </c>
      <c r="AY17" s="17">
        <f t="shared" si="11"/>
        <v>39.685000000000002</v>
      </c>
      <c r="AZ17" s="42">
        <v>62.38</v>
      </c>
      <c r="BA17" s="42">
        <v>15.29</v>
      </c>
      <c r="BB17" s="17">
        <f t="shared" si="12"/>
        <v>38.835000000000001</v>
      </c>
      <c r="BC17" s="18">
        <v>40.39</v>
      </c>
      <c r="BD17" s="18">
        <v>35.96</v>
      </c>
      <c r="BE17" s="18">
        <f t="shared" si="13"/>
        <v>38.174999999999997</v>
      </c>
      <c r="BF17" s="18">
        <v>62.81</v>
      </c>
      <c r="BG17" s="18">
        <v>8.3699999999999992</v>
      </c>
      <c r="BH17" s="17">
        <f t="shared" si="14"/>
        <v>36.451666666666668</v>
      </c>
    </row>
    <row r="18" spans="1:60" x14ac:dyDescent="0.25">
      <c r="A18" s="24" t="s">
        <v>16</v>
      </c>
      <c r="B18" s="15">
        <v>92.15</v>
      </c>
      <c r="C18" s="51">
        <v>81.52</v>
      </c>
      <c r="D18" s="51">
        <v>82.91</v>
      </c>
      <c r="E18" s="51">
        <v>52.42</v>
      </c>
      <c r="F18" s="51">
        <v>63.74</v>
      </c>
      <c r="G18" s="51">
        <v>57.74</v>
      </c>
      <c r="H18" s="15">
        <f t="shared" si="0"/>
        <v>60.74</v>
      </c>
      <c r="I18" s="51">
        <v>92.38</v>
      </c>
      <c r="J18" s="51">
        <v>82.22</v>
      </c>
      <c r="K18" s="15">
        <f t="shared" si="1"/>
        <v>87.3</v>
      </c>
      <c r="L18" s="51">
        <v>60.28</v>
      </c>
      <c r="M18" s="51">
        <v>47.81</v>
      </c>
      <c r="N18" s="51">
        <v>56.58</v>
      </c>
      <c r="O18" s="51">
        <v>43.19</v>
      </c>
      <c r="P18" s="15">
        <f t="shared" si="2"/>
        <v>49.884999999999998</v>
      </c>
      <c r="Q18" s="51">
        <v>66.739999999999995</v>
      </c>
      <c r="R18" s="16">
        <f t="shared" si="3"/>
        <v>68.175500000000014</v>
      </c>
      <c r="S18" s="42">
        <v>91.74</v>
      </c>
      <c r="T18" s="42">
        <v>83.26</v>
      </c>
      <c r="U18" s="42">
        <v>83.6</v>
      </c>
      <c r="V18" s="42">
        <v>67.2</v>
      </c>
      <c r="W18" s="42">
        <v>66.06</v>
      </c>
      <c r="X18" s="42">
        <v>63.3</v>
      </c>
      <c r="Y18" s="1">
        <f t="shared" si="4"/>
        <v>64.680000000000007</v>
      </c>
      <c r="Z18" s="42">
        <v>93.81</v>
      </c>
      <c r="AA18" s="42">
        <v>80.73</v>
      </c>
      <c r="AB18" s="1">
        <f t="shared" si="5"/>
        <v>87.27000000000001</v>
      </c>
      <c r="AC18" s="42">
        <v>64.22</v>
      </c>
      <c r="AD18" s="42">
        <v>36.93</v>
      </c>
      <c r="AE18" s="42">
        <v>48.39</v>
      </c>
      <c r="AF18" s="42">
        <v>41.51</v>
      </c>
      <c r="AG18" s="1">
        <f t="shared" si="6"/>
        <v>44.95</v>
      </c>
      <c r="AH18" s="42">
        <v>47.94</v>
      </c>
      <c r="AI18" s="17">
        <f t="shared" si="7"/>
        <v>67.179000000000002</v>
      </c>
      <c r="AJ18" s="42">
        <v>89.16</v>
      </c>
      <c r="AK18" s="42">
        <v>78.33</v>
      </c>
      <c r="AL18" s="42">
        <v>83.63</v>
      </c>
      <c r="AM18" s="42">
        <v>61.85</v>
      </c>
      <c r="AN18" s="42">
        <v>69.069999999999993</v>
      </c>
      <c r="AO18" s="42">
        <v>51.02</v>
      </c>
      <c r="AP18" s="18">
        <f t="shared" si="8"/>
        <v>60.045000000000002</v>
      </c>
      <c r="AQ18" s="42">
        <v>94.58</v>
      </c>
      <c r="AR18" s="42">
        <v>85.55</v>
      </c>
      <c r="AS18" s="18">
        <f t="shared" si="9"/>
        <v>90.064999999999998</v>
      </c>
      <c r="AT18" s="42">
        <v>61.85</v>
      </c>
      <c r="AU18" s="42">
        <v>41.87</v>
      </c>
      <c r="AV18" s="17">
        <f t="shared" si="10"/>
        <v>70.850000000000009</v>
      </c>
      <c r="AW18" s="52">
        <v>54.16</v>
      </c>
      <c r="AX18" s="52">
        <v>21.36</v>
      </c>
      <c r="AY18" s="17">
        <f t="shared" si="11"/>
        <v>37.76</v>
      </c>
      <c r="AZ18" s="42">
        <v>47.94</v>
      </c>
      <c r="BA18" s="42">
        <v>14.56</v>
      </c>
      <c r="BB18" s="17">
        <f t="shared" si="12"/>
        <v>31.25</v>
      </c>
      <c r="BC18" s="18">
        <v>56.88</v>
      </c>
      <c r="BD18" s="18">
        <v>46.05</v>
      </c>
      <c r="BE18" s="18">
        <f t="shared" si="13"/>
        <v>51.465000000000003</v>
      </c>
      <c r="BF18" s="18">
        <v>77.989999999999995</v>
      </c>
      <c r="BG18" s="18">
        <v>17.04</v>
      </c>
      <c r="BH18" s="17">
        <f t="shared" si="14"/>
        <v>48.831666666666656</v>
      </c>
    </row>
    <row r="19" spans="1:60" x14ac:dyDescent="0.25">
      <c r="A19" s="24" t="s">
        <v>17</v>
      </c>
      <c r="B19" s="15">
        <v>95.29</v>
      </c>
      <c r="C19" s="51">
        <v>89.41</v>
      </c>
      <c r="D19" s="51">
        <v>85.29</v>
      </c>
      <c r="E19" s="51">
        <v>49.41</v>
      </c>
      <c r="F19" s="51">
        <v>64.709999999999994</v>
      </c>
      <c r="G19" s="51">
        <v>40</v>
      </c>
      <c r="H19" s="15">
        <f t="shared" si="0"/>
        <v>52.354999999999997</v>
      </c>
      <c r="I19" s="51">
        <v>92.94</v>
      </c>
      <c r="J19" s="51">
        <v>78.819999999999993</v>
      </c>
      <c r="K19" s="15">
        <f t="shared" si="1"/>
        <v>85.88</v>
      </c>
      <c r="L19" s="51">
        <v>45.88</v>
      </c>
      <c r="M19" s="51">
        <v>38.24</v>
      </c>
      <c r="N19" s="51">
        <v>43.53</v>
      </c>
      <c r="O19" s="51">
        <v>27.06</v>
      </c>
      <c r="P19" s="15">
        <f t="shared" si="2"/>
        <v>35.295000000000002</v>
      </c>
      <c r="Q19" s="51">
        <v>50</v>
      </c>
      <c r="R19" s="16">
        <f t="shared" si="3"/>
        <v>62.704999999999998</v>
      </c>
      <c r="S19" s="42">
        <v>95.83</v>
      </c>
      <c r="T19" s="42">
        <v>77.78</v>
      </c>
      <c r="U19" s="42">
        <v>85.42</v>
      </c>
      <c r="V19" s="42">
        <v>47.22</v>
      </c>
      <c r="W19" s="42">
        <v>75</v>
      </c>
      <c r="X19" s="42">
        <v>62.5</v>
      </c>
      <c r="Y19" s="1">
        <f t="shared" si="4"/>
        <v>68.75</v>
      </c>
      <c r="Z19" s="42">
        <v>91.67</v>
      </c>
      <c r="AA19" s="42">
        <v>81.94</v>
      </c>
      <c r="AB19" s="1">
        <f t="shared" si="5"/>
        <v>86.805000000000007</v>
      </c>
      <c r="AC19" s="42">
        <v>51.39</v>
      </c>
      <c r="AD19" s="42">
        <v>29.17</v>
      </c>
      <c r="AE19" s="42">
        <v>47.22</v>
      </c>
      <c r="AF19" s="42">
        <v>37.5</v>
      </c>
      <c r="AG19" s="1">
        <f t="shared" si="6"/>
        <v>42.36</v>
      </c>
      <c r="AH19" s="42">
        <v>46.53</v>
      </c>
      <c r="AI19" s="17">
        <f t="shared" si="7"/>
        <v>63.125500000000002</v>
      </c>
      <c r="AJ19" s="42">
        <v>95.18</v>
      </c>
      <c r="AK19" s="42">
        <v>79.52</v>
      </c>
      <c r="AL19" s="42">
        <v>89.16</v>
      </c>
      <c r="AM19" s="42">
        <v>51.81</v>
      </c>
      <c r="AN19" s="42">
        <v>53.01</v>
      </c>
      <c r="AO19" s="42">
        <v>48.19</v>
      </c>
      <c r="AP19" s="18">
        <f t="shared" si="8"/>
        <v>50.599999999999994</v>
      </c>
      <c r="AQ19" s="42">
        <v>93.98</v>
      </c>
      <c r="AR19" s="42">
        <v>80.72</v>
      </c>
      <c r="AS19" s="18">
        <f t="shared" si="9"/>
        <v>87.35</v>
      </c>
      <c r="AT19" s="42">
        <v>67.47</v>
      </c>
      <c r="AU19" s="42">
        <v>41.57</v>
      </c>
      <c r="AV19" s="17">
        <f t="shared" si="10"/>
        <v>70.33250000000001</v>
      </c>
      <c r="AW19" s="52">
        <v>46.47</v>
      </c>
      <c r="AX19" s="52">
        <v>2.35</v>
      </c>
      <c r="AY19" s="17">
        <f t="shared" si="11"/>
        <v>24.41</v>
      </c>
      <c r="AZ19" s="42">
        <v>46.53</v>
      </c>
      <c r="BA19" s="42">
        <v>5.56</v>
      </c>
      <c r="BB19" s="17">
        <f t="shared" si="12"/>
        <v>26.045000000000002</v>
      </c>
      <c r="BC19" s="18">
        <v>30.12</v>
      </c>
      <c r="BD19" s="18">
        <v>21.69</v>
      </c>
      <c r="BE19" s="18">
        <f t="shared" si="13"/>
        <v>25.905000000000001</v>
      </c>
      <c r="BF19" s="18">
        <v>56.63</v>
      </c>
      <c r="BG19" s="18">
        <v>7.83</v>
      </c>
      <c r="BH19" s="17">
        <f t="shared" si="14"/>
        <v>30.121666666666666</v>
      </c>
    </row>
    <row r="20" spans="1:60" x14ac:dyDescent="0.25">
      <c r="A20" s="24" t="s">
        <v>18</v>
      </c>
      <c r="B20" s="15">
        <v>91.81</v>
      </c>
      <c r="C20" s="51">
        <v>82.2</v>
      </c>
      <c r="D20" s="51">
        <v>83.47</v>
      </c>
      <c r="E20" s="51">
        <v>57.34</v>
      </c>
      <c r="F20" s="51">
        <v>61.3</v>
      </c>
      <c r="G20" s="51">
        <v>50.28</v>
      </c>
      <c r="H20" s="15">
        <f t="shared" si="0"/>
        <v>55.79</v>
      </c>
      <c r="I20" s="51">
        <v>96.61</v>
      </c>
      <c r="J20" s="51">
        <v>83.62</v>
      </c>
      <c r="K20" s="15">
        <f t="shared" si="1"/>
        <v>90.115000000000009</v>
      </c>
      <c r="L20" s="51">
        <v>63.84</v>
      </c>
      <c r="M20" s="51">
        <v>48.31</v>
      </c>
      <c r="N20" s="51">
        <v>51.98</v>
      </c>
      <c r="O20" s="51">
        <v>40.11</v>
      </c>
      <c r="P20" s="15">
        <f t="shared" si="2"/>
        <v>46.045000000000002</v>
      </c>
      <c r="Q20" s="51">
        <v>75.709999999999994</v>
      </c>
      <c r="R20" s="16">
        <f t="shared" si="3"/>
        <v>69.462999999999994</v>
      </c>
      <c r="S20" s="42">
        <v>96.09</v>
      </c>
      <c r="T20" s="42">
        <v>85.65</v>
      </c>
      <c r="U20" s="42">
        <v>78.91</v>
      </c>
      <c r="V20" s="42">
        <v>64.78</v>
      </c>
      <c r="W20" s="42">
        <v>75.22</v>
      </c>
      <c r="X20" s="42">
        <v>56.09</v>
      </c>
      <c r="Y20" s="1">
        <f t="shared" si="4"/>
        <v>65.655000000000001</v>
      </c>
      <c r="Z20" s="42">
        <v>91.74</v>
      </c>
      <c r="AA20" s="42">
        <v>80.87</v>
      </c>
      <c r="AB20" s="1">
        <f t="shared" si="5"/>
        <v>86.305000000000007</v>
      </c>
      <c r="AC20" s="42">
        <v>50.43</v>
      </c>
      <c r="AD20" s="42">
        <v>51.96</v>
      </c>
      <c r="AE20" s="42">
        <v>51.3</v>
      </c>
      <c r="AF20" s="42">
        <v>43.48</v>
      </c>
      <c r="AG20" s="1">
        <f t="shared" si="6"/>
        <v>47.39</v>
      </c>
      <c r="AH20" s="42">
        <v>46.52</v>
      </c>
      <c r="AI20" s="17">
        <f t="shared" si="7"/>
        <v>67.369</v>
      </c>
      <c r="AJ20" s="42">
        <v>94.36</v>
      </c>
      <c r="AK20" s="42">
        <v>80.88</v>
      </c>
      <c r="AL20" s="42">
        <v>84.33</v>
      </c>
      <c r="AM20" s="42">
        <v>61.44</v>
      </c>
      <c r="AN20" s="42">
        <v>67.400000000000006</v>
      </c>
      <c r="AO20" s="42">
        <v>51.72</v>
      </c>
      <c r="AP20" s="18">
        <f t="shared" si="8"/>
        <v>59.56</v>
      </c>
      <c r="AQ20" s="42">
        <v>89.97</v>
      </c>
      <c r="AR20" s="42">
        <v>78.37</v>
      </c>
      <c r="AS20" s="18">
        <f t="shared" si="9"/>
        <v>84.17</v>
      </c>
      <c r="AT20" s="42">
        <v>64.89</v>
      </c>
      <c r="AU20" s="42">
        <v>40.909999999999997</v>
      </c>
      <c r="AV20" s="17">
        <f t="shared" si="10"/>
        <v>71.317499999999995</v>
      </c>
      <c r="AW20" s="52">
        <v>52.12</v>
      </c>
      <c r="AX20" s="52">
        <v>19.21</v>
      </c>
      <c r="AY20" s="17">
        <f t="shared" si="11"/>
        <v>35.664999999999999</v>
      </c>
      <c r="AZ20" s="42">
        <v>46.52</v>
      </c>
      <c r="BA20" s="42">
        <v>25.65</v>
      </c>
      <c r="BB20" s="17">
        <f t="shared" si="12"/>
        <v>36.085000000000001</v>
      </c>
      <c r="BC20" s="18">
        <v>52.04</v>
      </c>
      <c r="BD20" s="18">
        <v>46.71</v>
      </c>
      <c r="BE20" s="18">
        <f t="shared" si="13"/>
        <v>49.375</v>
      </c>
      <c r="BF20" s="18">
        <v>64.42</v>
      </c>
      <c r="BG20" s="18">
        <v>16.46</v>
      </c>
      <c r="BH20" s="17">
        <f t="shared" si="14"/>
        <v>43.418333333333329</v>
      </c>
    </row>
    <row r="21" spans="1:60" x14ac:dyDescent="0.25">
      <c r="A21" s="24" t="s">
        <v>19</v>
      </c>
      <c r="B21" s="15">
        <v>96.75</v>
      </c>
      <c r="C21" s="51">
        <v>86.69</v>
      </c>
      <c r="D21" s="51">
        <v>84.91</v>
      </c>
      <c r="E21" s="51">
        <v>59.17</v>
      </c>
      <c r="F21" s="51">
        <v>72.489999999999995</v>
      </c>
      <c r="G21" s="51">
        <v>61.24</v>
      </c>
      <c r="H21" s="15">
        <f t="shared" si="0"/>
        <v>66.864999999999995</v>
      </c>
      <c r="I21" s="51">
        <v>94.67</v>
      </c>
      <c r="J21" s="51">
        <v>84.91</v>
      </c>
      <c r="K21" s="15">
        <f t="shared" si="1"/>
        <v>89.789999999999992</v>
      </c>
      <c r="L21" s="51">
        <v>63.31</v>
      </c>
      <c r="M21" s="51">
        <v>47.49</v>
      </c>
      <c r="N21" s="51">
        <v>50</v>
      </c>
      <c r="O21" s="51">
        <v>40.83</v>
      </c>
      <c r="P21" s="15">
        <f t="shared" si="2"/>
        <v>45.414999999999999</v>
      </c>
      <c r="Q21" s="51">
        <v>55.47</v>
      </c>
      <c r="R21" s="16">
        <f t="shared" si="3"/>
        <v>69.586000000000013</v>
      </c>
      <c r="S21" s="42">
        <v>93.67</v>
      </c>
      <c r="T21" s="42">
        <v>87.65</v>
      </c>
      <c r="U21" s="42">
        <v>83.43</v>
      </c>
      <c r="V21" s="42">
        <v>61.75</v>
      </c>
      <c r="W21" s="42">
        <v>74.099999999999994</v>
      </c>
      <c r="X21" s="42">
        <v>59.94</v>
      </c>
      <c r="Y21" s="1">
        <f t="shared" si="4"/>
        <v>67.02</v>
      </c>
      <c r="Z21" s="42">
        <v>92.17</v>
      </c>
      <c r="AA21" s="42">
        <v>79.819999999999993</v>
      </c>
      <c r="AB21" s="1">
        <f t="shared" si="5"/>
        <v>85.995000000000005</v>
      </c>
      <c r="AC21" s="42">
        <v>62.65</v>
      </c>
      <c r="AD21" s="42">
        <v>41.11</v>
      </c>
      <c r="AE21" s="42">
        <v>40.96</v>
      </c>
      <c r="AF21" s="42">
        <v>36.450000000000003</v>
      </c>
      <c r="AG21" s="1">
        <f t="shared" si="6"/>
        <v>38.704999999999998</v>
      </c>
      <c r="AH21" s="42">
        <v>51.66</v>
      </c>
      <c r="AI21" s="17">
        <f t="shared" si="7"/>
        <v>67.364000000000004</v>
      </c>
      <c r="AJ21" s="42">
        <v>96.82</v>
      </c>
      <c r="AK21" s="42">
        <v>86.94</v>
      </c>
      <c r="AL21" s="42">
        <v>86.78</v>
      </c>
      <c r="AM21" s="42">
        <v>61.46</v>
      </c>
      <c r="AN21" s="42">
        <v>75.8</v>
      </c>
      <c r="AO21" s="42">
        <v>54.14</v>
      </c>
      <c r="AP21" s="18">
        <f t="shared" si="8"/>
        <v>64.97</v>
      </c>
      <c r="AQ21" s="42">
        <v>92.36</v>
      </c>
      <c r="AR21" s="42">
        <v>77.39</v>
      </c>
      <c r="AS21" s="18">
        <f t="shared" si="9"/>
        <v>84.875</v>
      </c>
      <c r="AT21" s="42">
        <v>64.97</v>
      </c>
      <c r="AU21" s="42">
        <v>42.68</v>
      </c>
      <c r="AV21" s="17">
        <f t="shared" si="10"/>
        <v>73.686874999999986</v>
      </c>
      <c r="AW21" s="52">
        <v>40.68</v>
      </c>
      <c r="AX21" s="52">
        <v>17.16</v>
      </c>
      <c r="AY21" s="17">
        <f t="shared" si="11"/>
        <v>28.92</v>
      </c>
      <c r="AZ21" s="42">
        <v>51.66</v>
      </c>
      <c r="BA21" s="42">
        <v>8.89</v>
      </c>
      <c r="BB21" s="17">
        <f t="shared" si="12"/>
        <v>30.274999999999999</v>
      </c>
      <c r="BC21" s="18">
        <v>42.68</v>
      </c>
      <c r="BD21" s="18">
        <v>39.81</v>
      </c>
      <c r="BE21" s="18">
        <f t="shared" si="13"/>
        <v>41.245000000000005</v>
      </c>
      <c r="BF21" s="18">
        <v>61.15</v>
      </c>
      <c r="BG21" s="18">
        <v>11.31</v>
      </c>
      <c r="BH21" s="17">
        <f t="shared" si="14"/>
        <v>37.901666666666671</v>
      </c>
    </row>
    <row r="22" spans="1:60" x14ac:dyDescent="0.25">
      <c r="A22" s="24" t="s">
        <v>63</v>
      </c>
      <c r="B22" s="15">
        <v>92.23</v>
      </c>
      <c r="C22" s="51">
        <v>81.349999999999994</v>
      </c>
      <c r="D22" s="51">
        <v>81.87</v>
      </c>
      <c r="E22" s="51">
        <v>47.15</v>
      </c>
      <c r="F22" s="51">
        <v>60.1</v>
      </c>
      <c r="G22" s="51">
        <v>56.99</v>
      </c>
      <c r="H22" s="15">
        <f t="shared" si="0"/>
        <v>58.545000000000002</v>
      </c>
      <c r="I22" s="51">
        <v>95.34</v>
      </c>
      <c r="J22" s="51">
        <v>86.79</v>
      </c>
      <c r="K22" s="15">
        <f t="shared" si="1"/>
        <v>91.064999999999998</v>
      </c>
      <c r="L22" s="51">
        <v>61.66</v>
      </c>
      <c r="M22" s="51">
        <v>40.409999999999997</v>
      </c>
      <c r="N22" s="51">
        <v>45.08</v>
      </c>
      <c r="O22" s="51">
        <v>26.68</v>
      </c>
      <c r="P22" s="15">
        <f t="shared" si="2"/>
        <v>35.879999999999995</v>
      </c>
      <c r="Q22" s="51">
        <v>59.46</v>
      </c>
      <c r="R22" s="16">
        <f t="shared" si="3"/>
        <v>64.962000000000003</v>
      </c>
      <c r="S22" s="42">
        <v>93.91</v>
      </c>
      <c r="T22" s="42">
        <v>83.93</v>
      </c>
      <c r="U22" s="42">
        <v>82.13</v>
      </c>
      <c r="V22" s="42">
        <v>54.57</v>
      </c>
      <c r="W22" s="42">
        <v>64.540000000000006</v>
      </c>
      <c r="X22" s="42">
        <v>43.77</v>
      </c>
      <c r="Y22" s="1">
        <f t="shared" si="4"/>
        <v>54.155000000000001</v>
      </c>
      <c r="Z22" s="42">
        <v>95.57</v>
      </c>
      <c r="AA22" s="42">
        <v>86.98</v>
      </c>
      <c r="AB22" s="1">
        <f t="shared" si="5"/>
        <v>91.275000000000006</v>
      </c>
      <c r="AC22" s="42">
        <v>65.099999999999994</v>
      </c>
      <c r="AD22" s="42">
        <v>45.71</v>
      </c>
      <c r="AE22" s="42">
        <v>48.75</v>
      </c>
      <c r="AF22" s="42">
        <v>35.18</v>
      </c>
      <c r="AG22" s="1">
        <f t="shared" si="6"/>
        <v>41.965000000000003</v>
      </c>
      <c r="AH22" s="42">
        <v>51.39</v>
      </c>
      <c r="AI22" s="17">
        <f t="shared" si="7"/>
        <v>66.413500000000013</v>
      </c>
      <c r="AJ22" s="42">
        <v>88.2</v>
      </c>
      <c r="AK22" s="42">
        <v>75.56</v>
      </c>
      <c r="AL22" s="42">
        <v>81.88</v>
      </c>
      <c r="AM22" s="42">
        <v>55.06</v>
      </c>
      <c r="AN22" s="42">
        <v>63.76</v>
      </c>
      <c r="AO22" s="42">
        <v>51.4</v>
      </c>
      <c r="AP22" s="18">
        <f t="shared" si="8"/>
        <v>57.58</v>
      </c>
      <c r="AQ22" s="42">
        <v>94.1</v>
      </c>
      <c r="AR22" s="42">
        <v>84.55</v>
      </c>
      <c r="AS22" s="18">
        <f t="shared" si="9"/>
        <v>89.324999999999989</v>
      </c>
      <c r="AT22" s="42">
        <v>57.87</v>
      </c>
      <c r="AU22" s="42">
        <v>36.520000000000003</v>
      </c>
      <c r="AV22" s="17">
        <f t="shared" si="10"/>
        <v>67.749375000000001</v>
      </c>
      <c r="AW22" s="52">
        <v>42.62</v>
      </c>
      <c r="AX22" s="52">
        <v>9.59</v>
      </c>
      <c r="AY22" s="17">
        <f t="shared" si="11"/>
        <v>26.104999999999997</v>
      </c>
      <c r="AZ22" s="42">
        <v>51.39</v>
      </c>
      <c r="BA22" s="42">
        <v>9.14</v>
      </c>
      <c r="BB22" s="17">
        <f t="shared" si="12"/>
        <v>30.265000000000001</v>
      </c>
      <c r="BC22" s="18">
        <v>40.729999999999997</v>
      </c>
      <c r="BD22" s="18">
        <v>37.36</v>
      </c>
      <c r="BE22" s="18">
        <f t="shared" si="13"/>
        <v>39.045000000000002</v>
      </c>
      <c r="BF22" s="18">
        <v>69.8</v>
      </c>
      <c r="BG22" s="18">
        <v>11.66</v>
      </c>
      <c r="BH22" s="17">
        <f t="shared" si="14"/>
        <v>40.168333333333329</v>
      </c>
    </row>
    <row r="23" spans="1:60" x14ac:dyDescent="0.25">
      <c r="A23" s="24" t="s">
        <v>20</v>
      </c>
      <c r="B23" s="15">
        <v>94.83</v>
      </c>
      <c r="C23" s="51">
        <v>85.98</v>
      </c>
      <c r="D23" s="51">
        <v>89.3</v>
      </c>
      <c r="E23" s="51">
        <v>48.71</v>
      </c>
      <c r="F23" s="51">
        <v>67.16</v>
      </c>
      <c r="G23" s="51">
        <v>65.680000000000007</v>
      </c>
      <c r="H23" s="15">
        <f t="shared" si="0"/>
        <v>66.42</v>
      </c>
      <c r="I23" s="51">
        <v>92.99</v>
      </c>
      <c r="J23" s="51">
        <v>83.03</v>
      </c>
      <c r="K23" s="15">
        <f t="shared" si="1"/>
        <v>88.009999999999991</v>
      </c>
      <c r="L23" s="51">
        <v>58.67</v>
      </c>
      <c r="M23" s="51">
        <v>38.75</v>
      </c>
      <c r="N23" s="51">
        <v>52.4</v>
      </c>
      <c r="O23" s="51">
        <v>36.159999999999997</v>
      </c>
      <c r="P23" s="15">
        <f t="shared" si="2"/>
        <v>44.28</v>
      </c>
      <c r="Q23" s="51">
        <v>63.47</v>
      </c>
      <c r="R23" s="16">
        <f t="shared" si="3"/>
        <v>67.841999999999999</v>
      </c>
      <c r="S23" s="42">
        <v>93.13</v>
      </c>
      <c r="T23" s="42">
        <v>81.3</v>
      </c>
      <c r="U23" s="42">
        <v>89.89</v>
      </c>
      <c r="V23" s="42">
        <v>52.29</v>
      </c>
      <c r="W23" s="42">
        <v>51.53</v>
      </c>
      <c r="X23" s="42">
        <v>29.39</v>
      </c>
      <c r="Y23" s="1">
        <f t="shared" si="4"/>
        <v>40.46</v>
      </c>
      <c r="Z23" s="42">
        <v>93.89</v>
      </c>
      <c r="AA23" s="42">
        <v>83.59</v>
      </c>
      <c r="AB23" s="1">
        <f t="shared" si="5"/>
        <v>88.740000000000009</v>
      </c>
      <c r="AC23" s="42">
        <v>60.69</v>
      </c>
      <c r="AD23" s="42">
        <v>43.13</v>
      </c>
      <c r="AE23" s="42">
        <v>50.38</v>
      </c>
      <c r="AF23" s="42">
        <v>34.729999999999997</v>
      </c>
      <c r="AG23" s="1">
        <f t="shared" si="6"/>
        <v>42.555</v>
      </c>
      <c r="AH23" s="42">
        <v>49.43</v>
      </c>
      <c r="AI23" s="17">
        <f t="shared" si="7"/>
        <v>64.16149999999999</v>
      </c>
      <c r="AJ23" s="42">
        <v>88.93</v>
      </c>
      <c r="AK23" s="42">
        <v>72.69</v>
      </c>
      <c r="AL23" s="42">
        <v>86.53</v>
      </c>
      <c r="AM23" s="42">
        <v>44.65</v>
      </c>
      <c r="AN23" s="42">
        <v>61.99</v>
      </c>
      <c r="AO23" s="42">
        <v>42.07</v>
      </c>
      <c r="AP23" s="18">
        <f t="shared" si="8"/>
        <v>52.03</v>
      </c>
      <c r="AQ23" s="42">
        <v>94.46</v>
      </c>
      <c r="AR23" s="42">
        <v>84.87</v>
      </c>
      <c r="AS23" s="18">
        <f t="shared" si="9"/>
        <v>89.664999999999992</v>
      </c>
      <c r="AT23" s="42">
        <v>53.51</v>
      </c>
      <c r="AU23" s="42">
        <v>36.159999999999997</v>
      </c>
      <c r="AV23" s="17">
        <f t="shared" si="10"/>
        <v>65.520624999999995</v>
      </c>
      <c r="AW23" s="52">
        <v>53.87</v>
      </c>
      <c r="AX23" s="52">
        <v>12.36</v>
      </c>
      <c r="AY23" s="17">
        <f t="shared" si="11"/>
        <v>33.114999999999995</v>
      </c>
      <c r="AZ23" s="42">
        <v>49.43</v>
      </c>
      <c r="BA23" s="42">
        <v>6.49</v>
      </c>
      <c r="BB23" s="17">
        <f t="shared" si="12"/>
        <v>27.96</v>
      </c>
      <c r="BC23" s="18">
        <v>43.17</v>
      </c>
      <c r="BD23" s="18">
        <v>33.58</v>
      </c>
      <c r="BE23" s="18">
        <f t="shared" si="13"/>
        <v>38.375</v>
      </c>
      <c r="BF23" s="18">
        <v>69.56</v>
      </c>
      <c r="BG23" s="18">
        <v>17.71</v>
      </c>
      <c r="BH23" s="17">
        <f t="shared" si="14"/>
        <v>41.881666666666668</v>
      </c>
    </row>
    <row r="24" spans="1:60" x14ac:dyDescent="0.25">
      <c r="A24" s="24" t="s">
        <v>21</v>
      </c>
      <c r="B24" s="15">
        <v>94.7</v>
      </c>
      <c r="C24" s="51">
        <v>79.44</v>
      </c>
      <c r="D24" s="51">
        <v>85.2</v>
      </c>
      <c r="E24" s="51">
        <v>63.24</v>
      </c>
      <c r="F24" s="51">
        <v>59.19</v>
      </c>
      <c r="G24" s="51">
        <v>64.489999999999995</v>
      </c>
      <c r="H24" s="15">
        <f t="shared" si="0"/>
        <v>61.839999999999996</v>
      </c>
      <c r="I24" s="51">
        <v>85.36</v>
      </c>
      <c r="J24" s="51">
        <v>82.87</v>
      </c>
      <c r="K24" s="15">
        <f t="shared" si="1"/>
        <v>84.115000000000009</v>
      </c>
      <c r="L24" s="51">
        <v>60.75</v>
      </c>
      <c r="M24" s="51">
        <v>42.37</v>
      </c>
      <c r="N24" s="51">
        <v>55.45</v>
      </c>
      <c r="O24" s="51">
        <v>50.47</v>
      </c>
      <c r="P24" s="15">
        <f t="shared" si="2"/>
        <v>52.96</v>
      </c>
      <c r="Q24" s="51">
        <v>65.42</v>
      </c>
      <c r="R24" s="16">
        <f t="shared" si="3"/>
        <v>69.003500000000003</v>
      </c>
      <c r="S24" s="42">
        <v>88.45</v>
      </c>
      <c r="T24" s="42">
        <v>79.209999999999994</v>
      </c>
      <c r="U24" s="42">
        <v>83.49</v>
      </c>
      <c r="V24" s="42">
        <v>52.66</v>
      </c>
      <c r="W24" s="42">
        <v>64.900000000000006</v>
      </c>
      <c r="X24" s="42">
        <v>45.96</v>
      </c>
      <c r="Y24" s="1">
        <f t="shared" si="4"/>
        <v>55.430000000000007</v>
      </c>
      <c r="Z24" s="42">
        <v>90.99</v>
      </c>
      <c r="AA24" s="42">
        <v>81.290000000000006</v>
      </c>
      <c r="AB24" s="1">
        <f t="shared" si="5"/>
        <v>86.14</v>
      </c>
      <c r="AC24" s="42">
        <v>61.2</v>
      </c>
      <c r="AD24" s="42">
        <v>48.04</v>
      </c>
      <c r="AE24" s="42">
        <v>46.42</v>
      </c>
      <c r="AF24" s="42">
        <v>34.64</v>
      </c>
      <c r="AG24" s="1">
        <f t="shared" si="6"/>
        <v>40.53</v>
      </c>
      <c r="AH24" s="42">
        <v>43.76</v>
      </c>
      <c r="AI24" s="17">
        <f t="shared" si="7"/>
        <v>63.890999999999984</v>
      </c>
      <c r="AJ24" s="42">
        <v>87.2</v>
      </c>
      <c r="AK24" s="42">
        <v>79.03</v>
      </c>
      <c r="AL24" s="42">
        <v>80.569999999999993</v>
      </c>
      <c r="AM24" s="42">
        <v>49.89</v>
      </c>
      <c r="AN24" s="42">
        <v>64.02</v>
      </c>
      <c r="AO24" s="42">
        <v>53.42</v>
      </c>
      <c r="AP24" s="18">
        <f t="shared" si="8"/>
        <v>58.72</v>
      </c>
      <c r="AQ24" s="42">
        <v>90.95</v>
      </c>
      <c r="AR24" s="42">
        <v>77.92</v>
      </c>
      <c r="AS24" s="18">
        <f t="shared" si="9"/>
        <v>84.435000000000002</v>
      </c>
      <c r="AT24" s="42">
        <v>49.01</v>
      </c>
      <c r="AU24" s="42">
        <v>33.44</v>
      </c>
      <c r="AV24" s="17">
        <f t="shared" si="10"/>
        <v>65.286874999999995</v>
      </c>
      <c r="AW24" s="52">
        <v>52.02</v>
      </c>
      <c r="AX24" s="52">
        <v>21.5</v>
      </c>
      <c r="AY24" s="17">
        <f t="shared" si="11"/>
        <v>36.760000000000005</v>
      </c>
      <c r="AZ24" s="42">
        <v>43.76</v>
      </c>
      <c r="BA24" s="42">
        <v>18.010000000000002</v>
      </c>
      <c r="BB24" s="17">
        <f t="shared" si="12"/>
        <v>30.884999999999998</v>
      </c>
      <c r="BC24" s="18">
        <v>45.47</v>
      </c>
      <c r="BD24" s="18">
        <v>34.44</v>
      </c>
      <c r="BE24" s="18">
        <f t="shared" si="13"/>
        <v>39.954999999999998</v>
      </c>
      <c r="BF24" s="18">
        <v>51.99</v>
      </c>
      <c r="BG24" s="18">
        <v>13.8</v>
      </c>
      <c r="BH24" s="17">
        <f t="shared" si="14"/>
        <v>35.248333333333328</v>
      </c>
    </row>
    <row r="25" spans="1:60" x14ac:dyDescent="0.25">
      <c r="A25" s="24" t="s">
        <v>22</v>
      </c>
      <c r="B25" s="15">
        <v>90.5</v>
      </c>
      <c r="C25" s="51">
        <v>80.2</v>
      </c>
      <c r="D25" s="51">
        <v>81.680000000000007</v>
      </c>
      <c r="E25" s="51">
        <v>50.1</v>
      </c>
      <c r="F25" s="51">
        <v>66.930000000000007</v>
      </c>
      <c r="G25" s="51">
        <v>48.71</v>
      </c>
      <c r="H25" s="15">
        <f t="shared" si="0"/>
        <v>57.820000000000007</v>
      </c>
      <c r="I25" s="51">
        <v>90.89</v>
      </c>
      <c r="J25" s="51">
        <v>76.040000000000006</v>
      </c>
      <c r="K25" s="15">
        <f t="shared" si="1"/>
        <v>83.465000000000003</v>
      </c>
      <c r="L25" s="51">
        <v>60.79</v>
      </c>
      <c r="M25" s="51">
        <v>31.19</v>
      </c>
      <c r="N25" s="51">
        <v>52.08</v>
      </c>
      <c r="O25" s="51">
        <v>40.99</v>
      </c>
      <c r="P25" s="15">
        <f t="shared" si="2"/>
        <v>46.534999999999997</v>
      </c>
      <c r="Q25" s="51">
        <v>77.72</v>
      </c>
      <c r="R25" s="16">
        <f t="shared" si="3"/>
        <v>66</v>
      </c>
      <c r="S25" s="42">
        <v>90.89</v>
      </c>
      <c r="T25" s="42">
        <v>79.45</v>
      </c>
      <c r="U25" s="42">
        <v>80.83</v>
      </c>
      <c r="V25" s="42">
        <v>49.79</v>
      </c>
      <c r="W25" s="42">
        <v>69.28</v>
      </c>
      <c r="X25" s="42">
        <v>49.79</v>
      </c>
      <c r="Y25" s="1">
        <f t="shared" si="4"/>
        <v>59.534999999999997</v>
      </c>
      <c r="Z25" s="42">
        <v>93.43</v>
      </c>
      <c r="AA25" s="42">
        <v>76.06</v>
      </c>
      <c r="AB25" s="1">
        <f t="shared" si="5"/>
        <v>84.745000000000005</v>
      </c>
      <c r="AC25" s="42">
        <v>56.36</v>
      </c>
      <c r="AD25" s="42">
        <v>34.64</v>
      </c>
      <c r="AE25" s="42">
        <v>57.84</v>
      </c>
      <c r="AF25" s="42">
        <v>49.15</v>
      </c>
      <c r="AG25" s="1">
        <f t="shared" si="6"/>
        <v>53.495000000000005</v>
      </c>
      <c r="AH25" s="42">
        <v>56.89</v>
      </c>
      <c r="AI25" s="17">
        <f t="shared" si="7"/>
        <v>64.662499999999994</v>
      </c>
      <c r="AJ25" s="42">
        <v>92.2</v>
      </c>
      <c r="AK25" s="42">
        <v>77.73</v>
      </c>
      <c r="AL25" s="42">
        <v>85.41</v>
      </c>
      <c r="AM25" s="42">
        <v>58.8</v>
      </c>
      <c r="AN25" s="42">
        <v>69.709999999999994</v>
      </c>
      <c r="AO25" s="42">
        <v>57.91</v>
      </c>
      <c r="AP25" s="18">
        <f t="shared" si="8"/>
        <v>63.809999999999995</v>
      </c>
      <c r="AQ25" s="42">
        <v>92.87</v>
      </c>
      <c r="AR25" s="42">
        <v>79.510000000000005</v>
      </c>
      <c r="AS25" s="18">
        <f t="shared" si="9"/>
        <v>86.19</v>
      </c>
      <c r="AT25" s="42">
        <v>60.13</v>
      </c>
      <c r="AU25" s="42">
        <v>31.74</v>
      </c>
      <c r="AV25" s="17">
        <f t="shared" si="10"/>
        <v>69.501249999999999</v>
      </c>
      <c r="AW25" s="52">
        <v>62.77</v>
      </c>
      <c r="AX25" s="52">
        <v>8.32</v>
      </c>
      <c r="AY25" s="17">
        <f t="shared" si="11"/>
        <v>35.545000000000002</v>
      </c>
      <c r="AZ25" s="42">
        <v>56.89</v>
      </c>
      <c r="BA25" s="42">
        <v>10.49</v>
      </c>
      <c r="BB25" s="17">
        <f t="shared" si="12"/>
        <v>33.69</v>
      </c>
      <c r="BC25" s="18">
        <v>52.12</v>
      </c>
      <c r="BD25" s="18">
        <v>50.56</v>
      </c>
      <c r="BE25" s="18">
        <f t="shared" si="13"/>
        <v>51.34</v>
      </c>
      <c r="BF25" s="18">
        <v>55.46</v>
      </c>
      <c r="BG25" s="18">
        <v>12.81</v>
      </c>
      <c r="BH25" s="17">
        <f t="shared" si="14"/>
        <v>39.870000000000005</v>
      </c>
    </row>
    <row r="26" spans="1:60" x14ac:dyDescent="0.25">
      <c r="A26" s="24" t="s">
        <v>23</v>
      </c>
      <c r="B26" s="15">
        <v>92.69</v>
      </c>
      <c r="C26" s="51">
        <v>81.69</v>
      </c>
      <c r="D26" s="51">
        <v>82.68</v>
      </c>
      <c r="E26" s="51">
        <v>55.73</v>
      </c>
      <c r="F26" s="51">
        <v>69.47</v>
      </c>
      <c r="G26" s="51">
        <v>57.16</v>
      </c>
      <c r="H26" s="15">
        <f t="shared" si="0"/>
        <v>63.314999999999998</v>
      </c>
      <c r="I26" s="51">
        <v>90.89</v>
      </c>
      <c r="J26" s="51">
        <v>81.06</v>
      </c>
      <c r="K26" s="15">
        <f t="shared" si="1"/>
        <v>85.974999999999994</v>
      </c>
      <c r="L26" s="51">
        <v>62.2</v>
      </c>
      <c r="M26" s="51">
        <v>44.5</v>
      </c>
      <c r="N26" s="51">
        <v>56.99</v>
      </c>
      <c r="O26" s="51">
        <v>46.58</v>
      </c>
      <c r="P26" s="15">
        <f t="shared" si="2"/>
        <v>51.784999999999997</v>
      </c>
      <c r="Q26" s="51">
        <v>67.39</v>
      </c>
      <c r="R26" s="16">
        <f t="shared" si="3"/>
        <v>68.795500000000004</v>
      </c>
      <c r="S26" s="42">
        <v>90.96</v>
      </c>
      <c r="T26" s="42">
        <v>80.48</v>
      </c>
      <c r="U26" s="42">
        <v>82.49</v>
      </c>
      <c r="V26" s="42">
        <v>57.72</v>
      </c>
      <c r="W26" s="42">
        <v>61.23</v>
      </c>
      <c r="X26" s="42">
        <v>49.86</v>
      </c>
      <c r="Y26" s="1">
        <f t="shared" si="4"/>
        <v>55.545000000000002</v>
      </c>
      <c r="Z26" s="42">
        <v>92.3</v>
      </c>
      <c r="AA26" s="42">
        <v>82.13</v>
      </c>
      <c r="AB26" s="1">
        <f t="shared" si="5"/>
        <v>87.215000000000003</v>
      </c>
      <c r="AC26" s="42">
        <v>58.41</v>
      </c>
      <c r="AD26" s="42">
        <v>40.96</v>
      </c>
      <c r="AE26" s="42">
        <v>49.82</v>
      </c>
      <c r="AF26" s="42">
        <v>38.159999999999997</v>
      </c>
      <c r="AG26" s="1">
        <f t="shared" si="6"/>
        <v>43.989999999999995</v>
      </c>
      <c r="AH26" s="42">
        <v>53.61</v>
      </c>
      <c r="AI26" s="17">
        <f t="shared" si="7"/>
        <v>65.138000000000005</v>
      </c>
      <c r="AJ26" s="42">
        <v>90.56</v>
      </c>
      <c r="AK26" s="42">
        <v>79.790000000000006</v>
      </c>
      <c r="AL26" s="42">
        <v>81.66</v>
      </c>
      <c r="AM26" s="42">
        <v>53.37</v>
      </c>
      <c r="AN26" s="42">
        <v>62.38</v>
      </c>
      <c r="AO26" s="42">
        <v>48.48</v>
      </c>
      <c r="AP26" s="18">
        <f t="shared" si="8"/>
        <v>55.43</v>
      </c>
      <c r="AQ26" s="42">
        <v>93.52</v>
      </c>
      <c r="AR26" s="42">
        <v>80.349999999999994</v>
      </c>
      <c r="AS26" s="18">
        <f t="shared" si="9"/>
        <v>86.935000000000002</v>
      </c>
      <c r="AT26" s="42">
        <v>59.42</v>
      </c>
      <c r="AU26" s="42">
        <v>39.94</v>
      </c>
      <c r="AV26" s="17">
        <f t="shared" si="10"/>
        <v>68.388125000000002</v>
      </c>
      <c r="AW26" s="52">
        <v>55.75</v>
      </c>
      <c r="AX26" s="52">
        <v>16.38</v>
      </c>
      <c r="AY26" s="17">
        <f t="shared" si="11"/>
        <v>36.064999999999998</v>
      </c>
      <c r="AZ26" s="42">
        <v>53.61</v>
      </c>
      <c r="BA26" s="42">
        <v>14.58</v>
      </c>
      <c r="BB26" s="17">
        <f t="shared" si="12"/>
        <v>34.094999999999999</v>
      </c>
      <c r="BC26" s="18">
        <v>48.82</v>
      </c>
      <c r="BD26" s="18">
        <v>43.41</v>
      </c>
      <c r="BE26" s="18">
        <f t="shared" si="13"/>
        <v>46.114999999999995</v>
      </c>
      <c r="BF26" s="18">
        <v>65.02</v>
      </c>
      <c r="BG26" s="18">
        <v>12.51</v>
      </c>
      <c r="BH26" s="17">
        <f t="shared" si="14"/>
        <v>41.214999999999996</v>
      </c>
    </row>
    <row r="27" spans="1:60" x14ac:dyDescent="0.25">
      <c r="A27" s="24" t="s">
        <v>24</v>
      </c>
      <c r="B27" s="15">
        <v>96.36</v>
      </c>
      <c r="C27" s="51">
        <v>87.73</v>
      </c>
      <c r="D27" s="51">
        <v>88.64</v>
      </c>
      <c r="E27" s="51">
        <v>56.82</v>
      </c>
      <c r="F27" s="51">
        <v>70</v>
      </c>
      <c r="G27" s="51">
        <v>55.91</v>
      </c>
      <c r="H27" s="15">
        <f t="shared" si="0"/>
        <v>62.954999999999998</v>
      </c>
      <c r="I27" s="51">
        <v>94.09</v>
      </c>
      <c r="J27" s="51">
        <v>85</v>
      </c>
      <c r="K27" s="15">
        <f t="shared" si="1"/>
        <v>89.545000000000002</v>
      </c>
      <c r="L27" s="51">
        <v>64.09</v>
      </c>
      <c r="M27" s="51">
        <v>37.950000000000003</v>
      </c>
      <c r="N27" s="51">
        <v>50.91</v>
      </c>
      <c r="O27" s="51">
        <v>40.450000000000003</v>
      </c>
      <c r="P27" s="15">
        <f t="shared" si="2"/>
        <v>45.68</v>
      </c>
      <c r="Q27" s="51">
        <v>54.32</v>
      </c>
      <c r="R27" s="16">
        <f t="shared" si="3"/>
        <v>68.409000000000006</v>
      </c>
      <c r="S27" s="42">
        <v>93.04</v>
      </c>
      <c r="T27" s="42">
        <v>84.35</v>
      </c>
      <c r="U27" s="42">
        <v>83.48</v>
      </c>
      <c r="V27" s="42">
        <v>46.96</v>
      </c>
      <c r="W27" s="42">
        <v>66.959999999999994</v>
      </c>
      <c r="X27" s="42">
        <v>45.22</v>
      </c>
      <c r="Y27" s="1">
        <f t="shared" si="4"/>
        <v>56.089999999999996</v>
      </c>
      <c r="Z27" s="42">
        <v>90.87</v>
      </c>
      <c r="AA27" s="42">
        <v>74.349999999999994</v>
      </c>
      <c r="AB27" s="1">
        <f t="shared" si="5"/>
        <v>82.61</v>
      </c>
      <c r="AC27" s="42">
        <v>59.57</v>
      </c>
      <c r="AD27" s="42">
        <v>46.3</v>
      </c>
      <c r="AE27" s="42">
        <v>56.52</v>
      </c>
      <c r="AF27" s="42">
        <v>40.43</v>
      </c>
      <c r="AG27" s="1">
        <f t="shared" si="6"/>
        <v>48.475000000000001</v>
      </c>
      <c r="AH27" s="42">
        <v>53.04</v>
      </c>
      <c r="AI27" s="17">
        <f t="shared" si="7"/>
        <v>65.391499999999994</v>
      </c>
      <c r="AJ27" s="42">
        <v>90.13</v>
      </c>
      <c r="AK27" s="42">
        <v>79.819999999999993</v>
      </c>
      <c r="AL27" s="42">
        <v>76.91</v>
      </c>
      <c r="AM27" s="42">
        <v>60.09</v>
      </c>
      <c r="AN27" s="42">
        <v>77.13</v>
      </c>
      <c r="AO27" s="42">
        <v>62.33</v>
      </c>
      <c r="AP27" s="18">
        <f t="shared" si="8"/>
        <v>69.72999999999999</v>
      </c>
      <c r="AQ27" s="42">
        <v>92.83</v>
      </c>
      <c r="AR27" s="42">
        <v>79.819999999999993</v>
      </c>
      <c r="AS27" s="18">
        <f t="shared" si="9"/>
        <v>86.324999999999989</v>
      </c>
      <c r="AT27" s="42">
        <v>51.57</v>
      </c>
      <c r="AU27" s="42">
        <v>33.409999999999997</v>
      </c>
      <c r="AV27" s="17">
        <f t="shared" si="10"/>
        <v>68.498124999999987</v>
      </c>
      <c r="AW27" s="52">
        <v>42.27</v>
      </c>
      <c r="AX27" s="52">
        <v>7.27</v>
      </c>
      <c r="AY27" s="17">
        <f t="shared" si="11"/>
        <v>24.770000000000003</v>
      </c>
      <c r="AZ27" s="42">
        <v>53.04</v>
      </c>
      <c r="BA27" s="42">
        <v>13.7</v>
      </c>
      <c r="BB27" s="17">
        <f t="shared" si="12"/>
        <v>33.369999999999997</v>
      </c>
      <c r="BC27" s="18">
        <v>39.46</v>
      </c>
      <c r="BD27" s="18">
        <v>30.94</v>
      </c>
      <c r="BE27" s="18">
        <f t="shared" si="13"/>
        <v>35.200000000000003</v>
      </c>
      <c r="BF27" s="18">
        <v>64.569999999999993</v>
      </c>
      <c r="BG27" s="18">
        <v>10.31</v>
      </c>
      <c r="BH27" s="17">
        <f t="shared" si="14"/>
        <v>36.693333333333335</v>
      </c>
    </row>
    <row r="28" spans="1:60" x14ac:dyDescent="0.25">
      <c r="A28" s="24" t="s">
        <v>25</v>
      </c>
      <c r="B28" s="15">
        <v>93.1</v>
      </c>
      <c r="C28" s="51">
        <v>82.27</v>
      </c>
      <c r="D28" s="51">
        <v>81.77</v>
      </c>
      <c r="E28" s="51">
        <v>49.75</v>
      </c>
      <c r="F28" s="51">
        <v>58.62</v>
      </c>
      <c r="G28" s="51">
        <v>49.75</v>
      </c>
      <c r="H28" s="15">
        <f t="shared" si="0"/>
        <v>54.185000000000002</v>
      </c>
      <c r="I28" s="51">
        <v>92.61</v>
      </c>
      <c r="J28" s="51">
        <v>79.8</v>
      </c>
      <c r="K28" s="15">
        <f t="shared" si="1"/>
        <v>86.204999999999998</v>
      </c>
      <c r="L28" s="51">
        <v>64.53</v>
      </c>
      <c r="M28" s="51">
        <v>43.6</v>
      </c>
      <c r="N28" s="51">
        <v>41.87</v>
      </c>
      <c r="O28" s="51">
        <v>29.56</v>
      </c>
      <c r="P28" s="15">
        <f t="shared" si="2"/>
        <v>35.714999999999996</v>
      </c>
      <c r="Q28" s="51">
        <v>70.69</v>
      </c>
      <c r="R28" s="16">
        <f t="shared" si="3"/>
        <v>66.1815</v>
      </c>
      <c r="S28" s="42">
        <v>86.16</v>
      </c>
      <c r="T28" s="42">
        <v>79.02</v>
      </c>
      <c r="U28" s="42">
        <v>84.38</v>
      </c>
      <c r="V28" s="42">
        <v>46.43</v>
      </c>
      <c r="W28" s="42">
        <v>57.14</v>
      </c>
      <c r="X28" s="42">
        <v>43.75</v>
      </c>
      <c r="Y28" s="1">
        <f t="shared" si="4"/>
        <v>50.445</v>
      </c>
      <c r="Z28" s="42">
        <v>88.39</v>
      </c>
      <c r="AA28" s="42">
        <v>79.91</v>
      </c>
      <c r="AB28" s="1">
        <f t="shared" si="5"/>
        <v>84.15</v>
      </c>
      <c r="AC28" s="42">
        <v>54.91</v>
      </c>
      <c r="AD28" s="42">
        <v>34.15</v>
      </c>
      <c r="AE28" s="42">
        <v>46.43</v>
      </c>
      <c r="AF28" s="42">
        <v>33.479999999999997</v>
      </c>
      <c r="AG28" s="1">
        <f t="shared" si="6"/>
        <v>39.954999999999998</v>
      </c>
      <c r="AH28" s="42">
        <v>54.69</v>
      </c>
      <c r="AI28" s="17">
        <f t="shared" si="7"/>
        <v>61.428999999999995</v>
      </c>
      <c r="AJ28" s="42">
        <v>94.66</v>
      </c>
      <c r="AK28" s="42">
        <v>88.35</v>
      </c>
      <c r="AL28" s="42">
        <v>85.68</v>
      </c>
      <c r="AM28" s="42">
        <v>38.83</v>
      </c>
      <c r="AN28" s="42">
        <v>67.959999999999994</v>
      </c>
      <c r="AO28" s="42">
        <v>51.94</v>
      </c>
      <c r="AP28" s="18">
        <f t="shared" si="8"/>
        <v>59.949999999999996</v>
      </c>
      <c r="AQ28" s="42">
        <v>93.69</v>
      </c>
      <c r="AR28" s="42">
        <v>81.069999999999993</v>
      </c>
      <c r="AS28" s="18">
        <f t="shared" si="9"/>
        <v>87.38</v>
      </c>
      <c r="AT28" s="42">
        <v>64.08</v>
      </c>
      <c r="AU28" s="42">
        <v>28.64</v>
      </c>
      <c r="AV28" s="17">
        <f t="shared" si="10"/>
        <v>68.446249999999992</v>
      </c>
      <c r="AW28" s="52">
        <v>56.16</v>
      </c>
      <c r="AX28" s="52">
        <v>27.09</v>
      </c>
      <c r="AY28" s="17">
        <f t="shared" si="11"/>
        <v>41.625</v>
      </c>
      <c r="AZ28" s="42">
        <v>54.69</v>
      </c>
      <c r="BA28" s="42">
        <v>14.96</v>
      </c>
      <c r="BB28" s="17">
        <f t="shared" si="12"/>
        <v>34.825000000000003</v>
      </c>
      <c r="BC28" s="18">
        <v>51.94</v>
      </c>
      <c r="BD28" s="18">
        <v>40.29</v>
      </c>
      <c r="BE28" s="18">
        <f t="shared" si="13"/>
        <v>46.114999999999995</v>
      </c>
      <c r="BF28" s="18">
        <v>63.83</v>
      </c>
      <c r="BG28" s="18">
        <v>13.59</v>
      </c>
      <c r="BH28" s="17">
        <f t="shared" si="14"/>
        <v>41.178333333333335</v>
      </c>
    </row>
    <row r="29" spans="1:60" x14ac:dyDescent="0.25">
      <c r="A29" s="24" t="s">
        <v>26</v>
      </c>
      <c r="B29" s="15">
        <v>94.19</v>
      </c>
      <c r="C29" s="51">
        <v>86.05</v>
      </c>
      <c r="D29" s="51">
        <v>82.56</v>
      </c>
      <c r="E29" s="51">
        <v>65.89</v>
      </c>
      <c r="F29" s="51">
        <v>66.67</v>
      </c>
      <c r="G29" s="51">
        <v>50.39</v>
      </c>
      <c r="H29" s="15">
        <f t="shared" si="0"/>
        <v>58.53</v>
      </c>
      <c r="I29" s="51">
        <v>93.02</v>
      </c>
      <c r="J29" s="51">
        <v>89.15</v>
      </c>
      <c r="K29" s="15">
        <f t="shared" si="1"/>
        <v>91.085000000000008</v>
      </c>
      <c r="L29" s="51">
        <v>61.63</v>
      </c>
      <c r="M29" s="51">
        <v>30.81</v>
      </c>
      <c r="N29" s="51">
        <v>39.15</v>
      </c>
      <c r="O29" s="51">
        <v>33.72</v>
      </c>
      <c r="P29" s="15">
        <f t="shared" si="2"/>
        <v>36.435000000000002</v>
      </c>
      <c r="Q29" s="51">
        <v>77.52</v>
      </c>
      <c r="R29" s="16">
        <f t="shared" si="3"/>
        <v>68.47</v>
      </c>
      <c r="S29" s="42">
        <v>87.6</v>
      </c>
      <c r="T29" s="42">
        <v>79.2</v>
      </c>
      <c r="U29" s="42">
        <v>82.2</v>
      </c>
      <c r="V29" s="42">
        <v>53.2</v>
      </c>
      <c r="W29" s="42">
        <v>59.6</v>
      </c>
      <c r="X29" s="42">
        <v>45.6</v>
      </c>
      <c r="Y29" s="1">
        <f t="shared" si="4"/>
        <v>52.6</v>
      </c>
      <c r="Z29" s="42">
        <v>94</v>
      </c>
      <c r="AA29" s="42">
        <v>78.400000000000006</v>
      </c>
      <c r="AB29" s="1">
        <f t="shared" si="5"/>
        <v>86.2</v>
      </c>
      <c r="AC29" s="42">
        <v>47.2</v>
      </c>
      <c r="AD29" s="42">
        <v>37.200000000000003</v>
      </c>
      <c r="AE29" s="42">
        <v>43.2</v>
      </c>
      <c r="AF29" s="42">
        <v>28.4</v>
      </c>
      <c r="AG29" s="1">
        <f t="shared" si="6"/>
        <v>35.799999999999997</v>
      </c>
      <c r="AH29" s="42">
        <v>60.8</v>
      </c>
      <c r="AI29" s="17">
        <f t="shared" si="7"/>
        <v>62.199999999999989</v>
      </c>
      <c r="AJ29" s="42">
        <v>86.86</v>
      </c>
      <c r="AK29" s="42">
        <v>86.86</v>
      </c>
      <c r="AL29" s="42">
        <v>86.68</v>
      </c>
      <c r="AM29" s="42">
        <v>52.92</v>
      </c>
      <c r="AN29" s="42">
        <v>63.87</v>
      </c>
      <c r="AO29" s="42">
        <v>42.7</v>
      </c>
      <c r="AP29" s="18">
        <f t="shared" si="8"/>
        <v>53.284999999999997</v>
      </c>
      <c r="AQ29" s="42">
        <v>91.24</v>
      </c>
      <c r="AR29" s="42">
        <v>75.55</v>
      </c>
      <c r="AS29" s="18">
        <f t="shared" si="9"/>
        <v>83.394999999999996</v>
      </c>
      <c r="AT29" s="42">
        <v>58.03</v>
      </c>
      <c r="AU29" s="42">
        <v>29.56</v>
      </c>
      <c r="AV29" s="17">
        <f t="shared" si="10"/>
        <v>67.19874999999999</v>
      </c>
      <c r="AW29" s="52">
        <v>44.96</v>
      </c>
      <c r="AX29" s="52">
        <v>10.27</v>
      </c>
      <c r="AY29" s="17">
        <f t="shared" si="11"/>
        <v>27.615000000000002</v>
      </c>
      <c r="AZ29" s="42">
        <v>60.8</v>
      </c>
      <c r="BA29" s="42">
        <v>11.2</v>
      </c>
      <c r="BB29" s="17">
        <f t="shared" si="12"/>
        <v>36</v>
      </c>
      <c r="BC29" s="18">
        <v>47.45</v>
      </c>
      <c r="BD29" s="18">
        <v>36.5</v>
      </c>
      <c r="BE29" s="18">
        <f t="shared" si="13"/>
        <v>41.975000000000001</v>
      </c>
      <c r="BF29" s="18">
        <v>56.57</v>
      </c>
      <c r="BG29" s="18">
        <v>5.1100000000000003</v>
      </c>
      <c r="BH29" s="17">
        <f t="shared" si="14"/>
        <v>34.551666666666669</v>
      </c>
    </row>
    <row r="30" spans="1:60" x14ac:dyDescent="0.25">
      <c r="A30" s="24" t="s">
        <v>27</v>
      </c>
      <c r="B30" s="15">
        <v>91.49</v>
      </c>
      <c r="C30" s="51">
        <v>84.68</v>
      </c>
      <c r="D30" s="51">
        <v>77.66</v>
      </c>
      <c r="E30" s="51">
        <v>60.43</v>
      </c>
      <c r="F30" s="51">
        <v>70.209999999999994</v>
      </c>
      <c r="G30" s="51">
        <v>67.23</v>
      </c>
      <c r="H30" s="15">
        <f t="shared" si="0"/>
        <v>68.72</v>
      </c>
      <c r="I30" s="51">
        <v>96.6</v>
      </c>
      <c r="J30" s="51">
        <v>87.23</v>
      </c>
      <c r="K30" s="15">
        <f t="shared" si="1"/>
        <v>91.914999999999992</v>
      </c>
      <c r="L30" s="51">
        <v>55.32</v>
      </c>
      <c r="M30" s="51">
        <v>37.229999999999997</v>
      </c>
      <c r="N30" s="51">
        <v>55.74</v>
      </c>
      <c r="O30" s="51">
        <v>42.98</v>
      </c>
      <c r="P30" s="15">
        <f t="shared" si="2"/>
        <v>49.36</v>
      </c>
      <c r="Q30" s="51">
        <v>66.81</v>
      </c>
      <c r="R30" s="16">
        <f t="shared" si="3"/>
        <v>68.361500000000007</v>
      </c>
      <c r="S30" s="42">
        <v>91.62</v>
      </c>
      <c r="T30" s="42">
        <v>87.43</v>
      </c>
      <c r="U30" s="42">
        <v>80.63</v>
      </c>
      <c r="V30" s="42">
        <v>60.21</v>
      </c>
      <c r="W30" s="42">
        <v>61.26</v>
      </c>
      <c r="X30" s="42">
        <v>50.79</v>
      </c>
      <c r="Y30" s="1">
        <f t="shared" si="4"/>
        <v>56.024999999999999</v>
      </c>
      <c r="Z30" s="42">
        <v>93.19</v>
      </c>
      <c r="AA30" s="42">
        <v>85.34</v>
      </c>
      <c r="AB30" s="1">
        <f t="shared" si="5"/>
        <v>89.265000000000001</v>
      </c>
      <c r="AC30" s="42">
        <v>58.12</v>
      </c>
      <c r="AD30" s="42">
        <v>35.6</v>
      </c>
      <c r="AE30" s="42">
        <v>41.88</v>
      </c>
      <c r="AF30" s="42">
        <v>35.08</v>
      </c>
      <c r="AG30" s="1">
        <f t="shared" si="6"/>
        <v>38.480000000000004</v>
      </c>
      <c r="AH30" s="42">
        <v>64.400000000000006</v>
      </c>
      <c r="AI30" s="17">
        <f t="shared" si="7"/>
        <v>66.177999999999997</v>
      </c>
      <c r="AJ30" s="42">
        <v>93.94</v>
      </c>
      <c r="AK30" s="42">
        <v>81.819999999999993</v>
      </c>
      <c r="AL30" s="42">
        <v>80.95</v>
      </c>
      <c r="AM30" s="42">
        <v>54.55</v>
      </c>
      <c r="AN30" s="42">
        <v>68.83</v>
      </c>
      <c r="AO30" s="42">
        <v>52.38</v>
      </c>
      <c r="AP30" s="18">
        <f t="shared" si="8"/>
        <v>60.605000000000004</v>
      </c>
      <c r="AQ30" s="42">
        <v>92.64</v>
      </c>
      <c r="AR30" s="42">
        <v>84.85</v>
      </c>
      <c r="AS30" s="18">
        <f t="shared" si="9"/>
        <v>88.745000000000005</v>
      </c>
      <c r="AT30" s="42">
        <v>61.04</v>
      </c>
      <c r="AU30" s="42">
        <v>36.36</v>
      </c>
      <c r="AV30" s="17">
        <f t="shared" si="10"/>
        <v>69.751249999999999</v>
      </c>
      <c r="AW30" s="52">
        <v>58.51</v>
      </c>
      <c r="AX30" s="52">
        <v>9.36</v>
      </c>
      <c r="AY30" s="17">
        <f t="shared" si="11"/>
        <v>33.935000000000002</v>
      </c>
      <c r="AZ30" s="42">
        <v>64.400000000000006</v>
      </c>
      <c r="BA30" s="42">
        <v>11.78</v>
      </c>
      <c r="BB30" s="17">
        <f t="shared" si="12"/>
        <v>38.090000000000003</v>
      </c>
      <c r="BC30" s="18">
        <v>52.38</v>
      </c>
      <c r="BD30" s="18">
        <v>50.22</v>
      </c>
      <c r="BE30" s="18">
        <f t="shared" si="13"/>
        <v>51.3</v>
      </c>
      <c r="BF30" s="18">
        <v>58.66</v>
      </c>
      <c r="BG30" s="18">
        <v>17.53</v>
      </c>
      <c r="BH30" s="17">
        <f t="shared" si="14"/>
        <v>42.496666666666663</v>
      </c>
    </row>
    <row r="31" spans="1:60" x14ac:dyDescent="0.25">
      <c r="A31" s="24" t="s">
        <v>28</v>
      </c>
      <c r="B31" s="15">
        <v>94.42</v>
      </c>
      <c r="C31" s="51">
        <v>84.06</v>
      </c>
      <c r="D31" s="51">
        <v>86.45</v>
      </c>
      <c r="E31" s="51">
        <v>49.8</v>
      </c>
      <c r="F31" s="51">
        <v>72.510000000000005</v>
      </c>
      <c r="G31" s="51">
        <v>59.76</v>
      </c>
      <c r="H31" s="15">
        <f t="shared" si="0"/>
        <v>66.135000000000005</v>
      </c>
      <c r="I31" s="51">
        <v>93.23</v>
      </c>
      <c r="J31" s="51">
        <v>83.67</v>
      </c>
      <c r="K31" s="15">
        <f t="shared" si="1"/>
        <v>88.45</v>
      </c>
      <c r="L31" s="51">
        <v>60.16</v>
      </c>
      <c r="M31" s="51">
        <v>40.04</v>
      </c>
      <c r="N31" s="51">
        <v>46.61</v>
      </c>
      <c r="O31" s="51">
        <v>35.06</v>
      </c>
      <c r="P31" s="15">
        <f t="shared" si="2"/>
        <v>40.835000000000001</v>
      </c>
      <c r="Q31" s="51">
        <v>64.540000000000006</v>
      </c>
      <c r="R31" s="16">
        <f t="shared" si="3"/>
        <v>67.489000000000004</v>
      </c>
      <c r="S31" s="42">
        <v>93.45</v>
      </c>
      <c r="T31" s="42">
        <v>78.17</v>
      </c>
      <c r="U31" s="42">
        <v>84.06</v>
      </c>
      <c r="V31" s="42">
        <v>58.08</v>
      </c>
      <c r="W31" s="42">
        <v>70.739999999999995</v>
      </c>
      <c r="X31" s="42">
        <v>55.02</v>
      </c>
      <c r="Y31" s="1">
        <f t="shared" si="4"/>
        <v>62.879999999999995</v>
      </c>
      <c r="Z31" s="42">
        <v>94.76</v>
      </c>
      <c r="AA31" s="42">
        <v>82.1</v>
      </c>
      <c r="AB31" s="1">
        <f t="shared" si="5"/>
        <v>88.43</v>
      </c>
      <c r="AC31" s="42">
        <v>64.19</v>
      </c>
      <c r="AD31" s="42">
        <v>45.63</v>
      </c>
      <c r="AE31" s="42">
        <v>59.39</v>
      </c>
      <c r="AF31" s="42">
        <v>48.91</v>
      </c>
      <c r="AG31" s="1">
        <f t="shared" si="6"/>
        <v>54.15</v>
      </c>
      <c r="AH31" s="42">
        <v>49.34</v>
      </c>
      <c r="AI31" s="17">
        <f t="shared" si="7"/>
        <v>67.837999999999994</v>
      </c>
      <c r="AJ31" s="42">
        <v>89.62</v>
      </c>
      <c r="AK31" s="42">
        <v>84.43</v>
      </c>
      <c r="AL31" s="42">
        <v>76.42</v>
      </c>
      <c r="AM31" s="42">
        <v>50.47</v>
      </c>
      <c r="AN31" s="42">
        <v>62.26</v>
      </c>
      <c r="AO31" s="42">
        <v>40.090000000000003</v>
      </c>
      <c r="AP31" s="18">
        <f t="shared" si="8"/>
        <v>51.174999999999997</v>
      </c>
      <c r="AQ31" s="42">
        <v>88.68</v>
      </c>
      <c r="AR31" s="42">
        <v>74.06</v>
      </c>
      <c r="AS31" s="18">
        <f t="shared" si="9"/>
        <v>81.37</v>
      </c>
      <c r="AT31" s="42">
        <v>53.77</v>
      </c>
      <c r="AU31" s="42">
        <v>33.020000000000003</v>
      </c>
      <c r="AV31" s="17">
        <f t="shared" si="10"/>
        <v>65.034375000000011</v>
      </c>
      <c r="AW31" s="52">
        <v>57.97</v>
      </c>
      <c r="AX31" s="52">
        <v>7.37</v>
      </c>
      <c r="AY31" s="17">
        <f t="shared" si="11"/>
        <v>32.67</v>
      </c>
      <c r="AZ31" s="42">
        <v>49.34</v>
      </c>
      <c r="BA31" s="42">
        <v>5.68</v>
      </c>
      <c r="BB31" s="17">
        <f t="shared" si="12"/>
        <v>27.51</v>
      </c>
      <c r="BC31" s="18">
        <v>40.090000000000003</v>
      </c>
      <c r="BD31" s="18">
        <v>27.83</v>
      </c>
      <c r="BE31" s="18">
        <f t="shared" si="13"/>
        <v>33.96</v>
      </c>
      <c r="BF31" s="18">
        <v>55.42</v>
      </c>
      <c r="BG31" s="18">
        <v>10.61</v>
      </c>
      <c r="BH31" s="17">
        <f t="shared" si="14"/>
        <v>33.33</v>
      </c>
    </row>
    <row r="32" spans="1:60" x14ac:dyDescent="0.25">
      <c r="A32" s="24" t="s">
        <v>29</v>
      </c>
      <c r="B32" s="15">
        <v>88.18</v>
      </c>
      <c r="C32" s="51">
        <v>78.180000000000007</v>
      </c>
      <c r="D32" s="51">
        <v>84.09</v>
      </c>
      <c r="E32" s="51">
        <v>52.73</v>
      </c>
      <c r="F32" s="51">
        <v>60</v>
      </c>
      <c r="G32" s="51">
        <v>46.36</v>
      </c>
      <c r="H32" s="15">
        <f t="shared" si="0"/>
        <v>53.18</v>
      </c>
      <c r="I32" s="51">
        <v>86.36</v>
      </c>
      <c r="J32" s="51">
        <v>87.27</v>
      </c>
      <c r="K32" s="15">
        <f t="shared" si="1"/>
        <v>86.814999999999998</v>
      </c>
      <c r="L32" s="51">
        <v>61.82</v>
      </c>
      <c r="M32" s="51">
        <v>39.090000000000003</v>
      </c>
      <c r="N32" s="51">
        <v>40</v>
      </c>
      <c r="O32" s="51">
        <v>38.18</v>
      </c>
      <c r="P32" s="15">
        <f t="shared" si="2"/>
        <v>39.090000000000003</v>
      </c>
      <c r="Q32" s="51">
        <v>68.64</v>
      </c>
      <c r="R32" s="16">
        <f t="shared" si="3"/>
        <v>65.1815</v>
      </c>
      <c r="S32" s="42">
        <v>90.76</v>
      </c>
      <c r="T32" s="42">
        <v>85.71</v>
      </c>
      <c r="U32" s="42">
        <v>77.73</v>
      </c>
      <c r="V32" s="42">
        <v>56.3</v>
      </c>
      <c r="W32" s="42">
        <v>68.069999999999993</v>
      </c>
      <c r="X32" s="42">
        <v>61.34</v>
      </c>
      <c r="Y32" s="1">
        <f t="shared" si="4"/>
        <v>64.704999999999998</v>
      </c>
      <c r="Z32" s="42">
        <v>93.28</v>
      </c>
      <c r="AA32" s="42">
        <v>81.510000000000005</v>
      </c>
      <c r="AB32" s="1">
        <f t="shared" si="5"/>
        <v>87.39500000000001</v>
      </c>
      <c r="AC32" s="42">
        <v>60.5</v>
      </c>
      <c r="AD32" s="42">
        <v>43.28</v>
      </c>
      <c r="AE32" s="42">
        <v>42.02</v>
      </c>
      <c r="AF32" s="42">
        <v>45.38</v>
      </c>
      <c r="AG32" s="1">
        <f t="shared" si="6"/>
        <v>43.7</v>
      </c>
      <c r="AH32" s="42">
        <v>52.94</v>
      </c>
      <c r="AI32" s="17">
        <f t="shared" si="7"/>
        <v>66.301999999999992</v>
      </c>
      <c r="AJ32" s="42">
        <v>94.17</v>
      </c>
      <c r="AK32" s="42">
        <v>80.58</v>
      </c>
      <c r="AL32" s="42">
        <v>82.04</v>
      </c>
      <c r="AM32" s="42">
        <v>46.6</v>
      </c>
      <c r="AN32" s="42">
        <v>72.819999999999993</v>
      </c>
      <c r="AO32" s="42">
        <v>45.63</v>
      </c>
      <c r="AP32" s="18">
        <f t="shared" si="8"/>
        <v>59.224999999999994</v>
      </c>
      <c r="AQ32" s="42">
        <v>91.26</v>
      </c>
      <c r="AR32" s="42">
        <v>86.41</v>
      </c>
      <c r="AS32" s="18">
        <f t="shared" si="9"/>
        <v>88.835000000000008</v>
      </c>
      <c r="AT32" s="42">
        <v>58.25</v>
      </c>
      <c r="AU32" s="42">
        <v>43.2</v>
      </c>
      <c r="AV32" s="17">
        <f t="shared" si="10"/>
        <v>69.112500000000011</v>
      </c>
      <c r="AW32" s="52">
        <v>56.36</v>
      </c>
      <c r="AX32" s="52">
        <v>6.36</v>
      </c>
      <c r="AY32" s="17">
        <f t="shared" si="11"/>
        <v>31.36</v>
      </c>
      <c r="AZ32" s="42">
        <v>52.94</v>
      </c>
      <c r="BA32" s="42">
        <v>23.95</v>
      </c>
      <c r="BB32" s="17">
        <f t="shared" si="12"/>
        <v>38.445</v>
      </c>
      <c r="BC32" s="18">
        <v>57.28</v>
      </c>
      <c r="BD32" s="18">
        <v>42.72</v>
      </c>
      <c r="BE32" s="18">
        <f t="shared" si="13"/>
        <v>50</v>
      </c>
      <c r="BF32" s="18">
        <v>69.900000000000006</v>
      </c>
      <c r="BG32" s="18">
        <v>9.7100000000000009</v>
      </c>
      <c r="BH32" s="17">
        <f t="shared" si="14"/>
        <v>43.20333333333334</v>
      </c>
    </row>
    <row r="33" spans="1:60" x14ac:dyDescent="0.25">
      <c r="A33" s="24" t="s">
        <v>30</v>
      </c>
      <c r="B33" s="15">
        <v>91.42</v>
      </c>
      <c r="C33" s="51">
        <v>85.77</v>
      </c>
      <c r="D33" s="51">
        <v>84.85</v>
      </c>
      <c r="E33" s="51">
        <v>59.85</v>
      </c>
      <c r="F33" s="51">
        <v>66.97</v>
      </c>
      <c r="G33" s="51">
        <v>54.2</v>
      </c>
      <c r="H33" s="15">
        <f t="shared" si="0"/>
        <v>60.585000000000001</v>
      </c>
      <c r="I33" s="51">
        <v>92.7</v>
      </c>
      <c r="J33" s="51">
        <v>83.21</v>
      </c>
      <c r="K33" s="15">
        <f t="shared" si="1"/>
        <v>87.954999999999998</v>
      </c>
      <c r="L33" s="51">
        <v>62.41</v>
      </c>
      <c r="M33" s="51">
        <v>43.34</v>
      </c>
      <c r="N33" s="51">
        <v>58.58</v>
      </c>
      <c r="O33" s="51">
        <v>44.34</v>
      </c>
      <c r="P33" s="15">
        <f t="shared" si="2"/>
        <v>51.46</v>
      </c>
      <c r="Q33" s="51">
        <v>70.349999999999994</v>
      </c>
      <c r="R33" s="16">
        <f t="shared" si="3"/>
        <v>69.799000000000007</v>
      </c>
      <c r="S33" s="42">
        <v>91.07</v>
      </c>
      <c r="T33" s="42">
        <v>82.79</v>
      </c>
      <c r="U33" s="42">
        <v>88.39</v>
      </c>
      <c r="V33" s="42">
        <v>55.19</v>
      </c>
      <c r="W33" s="42">
        <v>62.18</v>
      </c>
      <c r="X33" s="42">
        <v>49.68</v>
      </c>
      <c r="Y33" s="1">
        <f t="shared" si="4"/>
        <v>55.93</v>
      </c>
      <c r="Z33" s="42">
        <v>96.43</v>
      </c>
      <c r="AA33" s="42">
        <v>86.2</v>
      </c>
      <c r="AB33" s="1">
        <f t="shared" si="5"/>
        <v>91.314999999999998</v>
      </c>
      <c r="AC33" s="42">
        <v>57.14</v>
      </c>
      <c r="AD33" s="42">
        <v>40.909999999999997</v>
      </c>
      <c r="AE33" s="42">
        <v>51.14</v>
      </c>
      <c r="AF33" s="42">
        <v>38.96</v>
      </c>
      <c r="AG33" s="1">
        <f t="shared" si="6"/>
        <v>45.05</v>
      </c>
      <c r="AH33" s="42">
        <v>55.19</v>
      </c>
      <c r="AI33" s="17">
        <f t="shared" si="7"/>
        <v>66.297499999999985</v>
      </c>
      <c r="AJ33" s="42">
        <v>87.89</v>
      </c>
      <c r="AK33" s="42">
        <v>80.12</v>
      </c>
      <c r="AL33" s="42">
        <v>85.05</v>
      </c>
      <c r="AM33" s="42">
        <v>65.319999999999993</v>
      </c>
      <c r="AN33" s="42">
        <v>65.319999999999993</v>
      </c>
      <c r="AO33" s="42">
        <v>47.38</v>
      </c>
      <c r="AP33" s="18">
        <f t="shared" si="8"/>
        <v>56.349999999999994</v>
      </c>
      <c r="AQ33" s="42">
        <v>94.47</v>
      </c>
      <c r="AR33" s="42">
        <v>82.21</v>
      </c>
      <c r="AS33" s="18">
        <f t="shared" si="9"/>
        <v>88.34</v>
      </c>
      <c r="AT33" s="42">
        <v>58.59</v>
      </c>
      <c r="AU33" s="42">
        <v>43.57</v>
      </c>
      <c r="AV33" s="17">
        <f t="shared" si="10"/>
        <v>70.653750000000016</v>
      </c>
      <c r="AW33" s="52">
        <v>53.56</v>
      </c>
      <c r="AX33" s="52">
        <v>17.43</v>
      </c>
      <c r="AY33" s="17">
        <f t="shared" si="11"/>
        <v>35.495000000000005</v>
      </c>
      <c r="AZ33" s="42">
        <v>55.19</v>
      </c>
      <c r="BA33" s="42">
        <v>19.64</v>
      </c>
      <c r="BB33" s="17">
        <f t="shared" si="12"/>
        <v>37.414999999999999</v>
      </c>
      <c r="BC33" s="18">
        <v>48.13</v>
      </c>
      <c r="BD33" s="18">
        <v>45.29</v>
      </c>
      <c r="BE33" s="18">
        <f t="shared" si="13"/>
        <v>46.71</v>
      </c>
      <c r="BF33" s="18">
        <v>59.12</v>
      </c>
      <c r="BG33" s="18">
        <v>13.53</v>
      </c>
      <c r="BH33" s="17">
        <f t="shared" si="14"/>
        <v>39.786666666666669</v>
      </c>
    </row>
    <row r="34" spans="1:60" x14ac:dyDescent="0.25">
      <c r="A34" s="24" t="s">
        <v>31</v>
      </c>
      <c r="B34" s="15">
        <v>90.95</v>
      </c>
      <c r="C34" s="51">
        <v>85.93</v>
      </c>
      <c r="D34" s="51">
        <v>86.68</v>
      </c>
      <c r="E34" s="51">
        <v>62.31</v>
      </c>
      <c r="F34" s="51">
        <v>76.38</v>
      </c>
      <c r="G34" s="51">
        <v>61.81</v>
      </c>
      <c r="H34" s="15">
        <f t="shared" si="0"/>
        <v>69.094999999999999</v>
      </c>
      <c r="I34" s="51">
        <v>94.47</v>
      </c>
      <c r="J34" s="51">
        <v>71.86</v>
      </c>
      <c r="K34" s="15">
        <f t="shared" si="1"/>
        <v>83.164999999999992</v>
      </c>
      <c r="L34" s="51">
        <v>64.819999999999993</v>
      </c>
      <c r="M34" s="51">
        <v>44.47</v>
      </c>
      <c r="N34" s="51">
        <v>51.76</v>
      </c>
      <c r="O34" s="51">
        <v>34.17</v>
      </c>
      <c r="P34" s="15">
        <f t="shared" si="2"/>
        <v>42.965000000000003</v>
      </c>
      <c r="Q34" s="51">
        <v>59.05</v>
      </c>
      <c r="R34" s="16">
        <f t="shared" si="3"/>
        <v>68.9435</v>
      </c>
      <c r="S34" s="42">
        <v>94.21</v>
      </c>
      <c r="T34" s="42">
        <v>88.95</v>
      </c>
      <c r="U34" s="42">
        <v>83.16</v>
      </c>
      <c r="V34" s="42">
        <v>52.63</v>
      </c>
      <c r="W34" s="42">
        <v>76.84</v>
      </c>
      <c r="X34" s="42">
        <v>61.05</v>
      </c>
      <c r="Y34" s="1">
        <f t="shared" si="4"/>
        <v>68.944999999999993</v>
      </c>
      <c r="Z34" s="42">
        <v>95.26</v>
      </c>
      <c r="AA34" s="42">
        <v>78.95</v>
      </c>
      <c r="AB34" s="1">
        <f t="shared" si="5"/>
        <v>87.105000000000004</v>
      </c>
      <c r="AC34" s="42">
        <v>56.32</v>
      </c>
      <c r="AD34" s="42">
        <v>49.21</v>
      </c>
      <c r="AE34" s="42">
        <v>48.42</v>
      </c>
      <c r="AF34" s="42">
        <v>32.630000000000003</v>
      </c>
      <c r="AG34" s="1">
        <f t="shared" si="6"/>
        <v>40.525000000000006</v>
      </c>
      <c r="AH34" s="42">
        <v>50.26</v>
      </c>
      <c r="AI34" s="17">
        <f t="shared" si="7"/>
        <v>67.131500000000003</v>
      </c>
      <c r="AJ34" s="42">
        <v>92.96</v>
      </c>
      <c r="AK34" s="42">
        <v>89.95</v>
      </c>
      <c r="AL34" s="42">
        <v>83.92</v>
      </c>
      <c r="AM34" s="42">
        <v>65.33</v>
      </c>
      <c r="AN34" s="42">
        <v>84.42</v>
      </c>
      <c r="AO34" s="42">
        <v>59.3</v>
      </c>
      <c r="AP34" s="18">
        <f t="shared" si="8"/>
        <v>71.86</v>
      </c>
      <c r="AQ34" s="42">
        <v>97.49</v>
      </c>
      <c r="AR34" s="42">
        <v>84.92</v>
      </c>
      <c r="AS34" s="18">
        <f t="shared" si="9"/>
        <v>91.204999999999998</v>
      </c>
      <c r="AT34" s="42">
        <v>61.31</v>
      </c>
      <c r="AU34" s="42">
        <v>53.27</v>
      </c>
      <c r="AV34" s="17">
        <f t="shared" si="10"/>
        <v>76.225624999999994</v>
      </c>
      <c r="AW34" s="52">
        <v>61.06</v>
      </c>
      <c r="AX34" s="52">
        <v>11.31</v>
      </c>
      <c r="AY34" s="17">
        <f t="shared" si="11"/>
        <v>36.185000000000002</v>
      </c>
      <c r="AZ34" s="42">
        <v>50.26</v>
      </c>
      <c r="BA34" s="42">
        <v>19.47</v>
      </c>
      <c r="BB34" s="17">
        <f t="shared" si="12"/>
        <v>34.864999999999995</v>
      </c>
      <c r="BC34" s="18">
        <v>44.72</v>
      </c>
      <c r="BD34" s="18">
        <v>43.22</v>
      </c>
      <c r="BE34" s="18">
        <f t="shared" si="13"/>
        <v>43.97</v>
      </c>
      <c r="BF34" s="18">
        <v>75.38</v>
      </c>
      <c r="BG34" s="18">
        <v>9.8000000000000007</v>
      </c>
      <c r="BH34" s="17">
        <f t="shared" si="14"/>
        <v>43.050000000000004</v>
      </c>
    </row>
    <row r="35" spans="1:60" x14ac:dyDescent="0.25">
      <c r="A35" s="24" t="s">
        <v>32</v>
      </c>
      <c r="B35" s="15">
        <v>92.73</v>
      </c>
      <c r="C35" s="51">
        <v>86.06</v>
      </c>
      <c r="D35" s="51">
        <v>81.72</v>
      </c>
      <c r="E35" s="51">
        <v>62.02</v>
      </c>
      <c r="F35" s="51">
        <v>72.73</v>
      </c>
      <c r="G35" s="51">
        <v>52.93</v>
      </c>
      <c r="H35" s="15">
        <f t="shared" si="0"/>
        <v>62.83</v>
      </c>
      <c r="I35" s="51">
        <v>94.75</v>
      </c>
      <c r="J35" s="51">
        <v>84.65</v>
      </c>
      <c r="K35" s="15">
        <f t="shared" si="1"/>
        <v>89.7</v>
      </c>
      <c r="L35" s="51">
        <v>65.86</v>
      </c>
      <c r="M35" s="51">
        <v>41.72</v>
      </c>
      <c r="N35" s="51">
        <v>56.77</v>
      </c>
      <c r="O35" s="51">
        <v>47.07</v>
      </c>
      <c r="P35" s="15">
        <f t="shared" si="2"/>
        <v>51.92</v>
      </c>
      <c r="Q35" s="51">
        <v>54.24</v>
      </c>
      <c r="R35" s="16">
        <f t="shared" si="3"/>
        <v>68.88</v>
      </c>
      <c r="S35" s="42">
        <v>91.14</v>
      </c>
      <c r="T35" s="42">
        <v>81.86</v>
      </c>
      <c r="U35" s="42">
        <v>80.989999999999995</v>
      </c>
      <c r="V35" s="42">
        <v>50.54</v>
      </c>
      <c r="W35" s="42">
        <v>63.71</v>
      </c>
      <c r="X35" s="42">
        <v>60.04</v>
      </c>
      <c r="Y35" s="1">
        <f t="shared" si="4"/>
        <v>61.875</v>
      </c>
      <c r="Z35" s="42">
        <v>90.93</v>
      </c>
      <c r="AA35" s="42">
        <v>79.48</v>
      </c>
      <c r="AB35" s="1">
        <f t="shared" si="5"/>
        <v>85.205000000000013</v>
      </c>
      <c r="AC35" s="42">
        <v>63.07</v>
      </c>
      <c r="AD35" s="42">
        <v>46.98</v>
      </c>
      <c r="AE35" s="42">
        <v>55.94</v>
      </c>
      <c r="AF35" s="42">
        <v>47.95</v>
      </c>
      <c r="AG35" s="1">
        <f t="shared" si="6"/>
        <v>51.945</v>
      </c>
      <c r="AH35" s="42">
        <v>48.81</v>
      </c>
      <c r="AI35" s="17">
        <f t="shared" si="7"/>
        <v>66.241500000000016</v>
      </c>
      <c r="AJ35" s="42">
        <v>89.29</v>
      </c>
      <c r="AK35" s="42">
        <v>79.34</v>
      </c>
      <c r="AL35" s="42">
        <v>79.08</v>
      </c>
      <c r="AM35" s="42">
        <v>54.85</v>
      </c>
      <c r="AN35" s="42">
        <v>56.63</v>
      </c>
      <c r="AO35" s="42">
        <v>56.12</v>
      </c>
      <c r="AP35" s="18">
        <f t="shared" si="8"/>
        <v>56.375</v>
      </c>
      <c r="AQ35" s="42">
        <v>91.84</v>
      </c>
      <c r="AR35" s="42">
        <v>85.46</v>
      </c>
      <c r="AS35" s="18">
        <f t="shared" si="9"/>
        <v>88.65</v>
      </c>
      <c r="AT35" s="42">
        <v>59.44</v>
      </c>
      <c r="AU35" s="42">
        <v>35.33</v>
      </c>
      <c r="AV35" s="17">
        <f t="shared" si="10"/>
        <v>67.794375000000002</v>
      </c>
      <c r="AW35" s="52">
        <v>58.89</v>
      </c>
      <c r="AX35" s="52">
        <v>18.38</v>
      </c>
      <c r="AY35" s="17">
        <f t="shared" si="11"/>
        <v>38.634999999999998</v>
      </c>
      <c r="AZ35" s="42">
        <v>48.81</v>
      </c>
      <c r="BA35" s="42">
        <v>18.14</v>
      </c>
      <c r="BB35" s="17">
        <f t="shared" si="12"/>
        <v>33.475000000000001</v>
      </c>
      <c r="BC35" s="18">
        <v>52.55</v>
      </c>
      <c r="BD35" s="18">
        <v>49.23</v>
      </c>
      <c r="BE35" s="18">
        <f t="shared" si="13"/>
        <v>50.89</v>
      </c>
      <c r="BF35" s="18">
        <v>42.35</v>
      </c>
      <c r="BG35" s="18">
        <v>13.52</v>
      </c>
      <c r="BH35" s="17">
        <f t="shared" si="14"/>
        <v>35.586666666666666</v>
      </c>
    </row>
    <row r="36" spans="1:60" x14ac:dyDescent="0.25">
      <c r="A36" s="24" t="s">
        <v>33</v>
      </c>
      <c r="B36" s="15">
        <v>90.91</v>
      </c>
      <c r="C36" s="51">
        <v>81.819999999999993</v>
      </c>
      <c r="D36" s="51">
        <v>82.53</v>
      </c>
      <c r="E36" s="51">
        <v>55.97</v>
      </c>
      <c r="F36" s="51">
        <v>62.78</v>
      </c>
      <c r="G36" s="51">
        <v>53.13</v>
      </c>
      <c r="H36" s="15">
        <f t="shared" si="0"/>
        <v>57.954999999999998</v>
      </c>
      <c r="I36" s="51">
        <v>92.61</v>
      </c>
      <c r="J36" s="51">
        <v>80.11</v>
      </c>
      <c r="K36" s="15">
        <f t="shared" si="1"/>
        <v>86.36</v>
      </c>
      <c r="L36" s="51">
        <v>57.95</v>
      </c>
      <c r="M36" s="51">
        <v>40.630000000000003</v>
      </c>
      <c r="N36" s="51">
        <v>46.88</v>
      </c>
      <c r="O36" s="51">
        <v>38.35</v>
      </c>
      <c r="P36" s="15">
        <f t="shared" si="2"/>
        <v>42.615000000000002</v>
      </c>
      <c r="Q36" s="51">
        <v>70.45</v>
      </c>
      <c r="R36" s="16">
        <f t="shared" si="3"/>
        <v>66.719000000000008</v>
      </c>
      <c r="S36" s="42">
        <v>93.67</v>
      </c>
      <c r="T36" s="42">
        <v>86</v>
      </c>
      <c r="U36" s="42">
        <v>83.67</v>
      </c>
      <c r="V36" s="42">
        <v>58</v>
      </c>
      <c r="W36" s="42">
        <v>78.67</v>
      </c>
      <c r="X36" s="42">
        <v>67</v>
      </c>
      <c r="Y36" s="1">
        <f t="shared" si="4"/>
        <v>72.835000000000008</v>
      </c>
      <c r="Z36" s="42">
        <v>91</v>
      </c>
      <c r="AA36" s="42">
        <v>85</v>
      </c>
      <c r="AB36" s="1">
        <f t="shared" si="5"/>
        <v>88</v>
      </c>
      <c r="AC36" s="42">
        <v>62</v>
      </c>
      <c r="AD36" s="42">
        <v>38</v>
      </c>
      <c r="AE36" s="42">
        <v>46.33</v>
      </c>
      <c r="AF36" s="42">
        <v>41</v>
      </c>
      <c r="AG36" s="1">
        <f t="shared" si="6"/>
        <v>43.664999999999999</v>
      </c>
      <c r="AH36" s="42">
        <v>52.83</v>
      </c>
      <c r="AI36" s="17">
        <f t="shared" si="7"/>
        <v>67.867000000000004</v>
      </c>
      <c r="AJ36" s="42">
        <v>91.69</v>
      </c>
      <c r="AK36" s="42">
        <v>78.91</v>
      </c>
      <c r="AL36" s="42">
        <v>80.510000000000005</v>
      </c>
      <c r="AM36" s="42">
        <v>61.34</v>
      </c>
      <c r="AN36" s="42">
        <v>62.62</v>
      </c>
      <c r="AO36" s="42">
        <v>53.67</v>
      </c>
      <c r="AP36" s="18">
        <f t="shared" si="8"/>
        <v>58.144999999999996</v>
      </c>
      <c r="AQ36" s="42">
        <v>92.65</v>
      </c>
      <c r="AR36" s="42">
        <v>76.680000000000007</v>
      </c>
      <c r="AS36" s="18">
        <f t="shared" si="9"/>
        <v>84.665000000000006</v>
      </c>
      <c r="AT36" s="42">
        <v>59.11</v>
      </c>
      <c r="AU36" s="42">
        <v>32.11</v>
      </c>
      <c r="AV36" s="17">
        <f t="shared" si="10"/>
        <v>68.31</v>
      </c>
      <c r="AW36" s="52">
        <v>60.94</v>
      </c>
      <c r="AX36" s="52">
        <v>9.23</v>
      </c>
      <c r="AY36" s="17">
        <f t="shared" si="11"/>
        <v>35.085000000000001</v>
      </c>
      <c r="AZ36" s="42">
        <v>52.83</v>
      </c>
      <c r="BA36" s="42">
        <v>12.5</v>
      </c>
      <c r="BB36" s="17">
        <f t="shared" si="12"/>
        <v>32.664999999999999</v>
      </c>
      <c r="BC36" s="18">
        <v>50.16</v>
      </c>
      <c r="BD36" s="18">
        <v>43.77</v>
      </c>
      <c r="BE36" s="18">
        <f t="shared" si="13"/>
        <v>46.965000000000003</v>
      </c>
      <c r="BF36" s="18">
        <v>68.209999999999994</v>
      </c>
      <c r="BG36" s="18">
        <v>9.74</v>
      </c>
      <c r="BH36" s="17">
        <f t="shared" si="14"/>
        <v>41.638333333333328</v>
      </c>
    </row>
    <row r="37" spans="1:60" x14ac:dyDescent="0.25">
      <c r="A37" s="24" t="s">
        <v>64</v>
      </c>
      <c r="B37" s="15">
        <v>93.79</v>
      </c>
      <c r="C37" s="51">
        <v>80.23</v>
      </c>
      <c r="D37" s="51">
        <v>77.400000000000006</v>
      </c>
      <c r="E37" s="51">
        <v>46.33</v>
      </c>
      <c r="F37" s="51">
        <v>57.06</v>
      </c>
      <c r="G37" s="51">
        <v>46.89</v>
      </c>
      <c r="H37" s="15">
        <f t="shared" si="0"/>
        <v>51.975000000000001</v>
      </c>
      <c r="I37" s="51">
        <v>95.48</v>
      </c>
      <c r="J37" s="51">
        <v>82.49</v>
      </c>
      <c r="K37" s="15">
        <f t="shared" si="1"/>
        <v>88.984999999999999</v>
      </c>
      <c r="L37" s="51">
        <v>56.5</v>
      </c>
      <c r="M37" s="51">
        <v>34.46</v>
      </c>
      <c r="N37" s="51">
        <v>42.94</v>
      </c>
      <c r="O37" s="51">
        <v>40.11</v>
      </c>
      <c r="P37" s="15">
        <f t="shared" si="2"/>
        <v>41.524999999999999</v>
      </c>
      <c r="Q37" s="51">
        <v>83.9</v>
      </c>
      <c r="R37" s="16">
        <f t="shared" si="3"/>
        <v>65.509500000000003</v>
      </c>
      <c r="S37" s="42">
        <v>93.02</v>
      </c>
      <c r="T37" s="42">
        <v>86.63</v>
      </c>
      <c r="U37" s="42">
        <v>82.56</v>
      </c>
      <c r="V37" s="42">
        <v>55.23</v>
      </c>
      <c r="W37" s="42">
        <v>74.42</v>
      </c>
      <c r="X37" s="42">
        <v>61.05</v>
      </c>
      <c r="Y37" s="1">
        <f t="shared" si="4"/>
        <v>67.734999999999999</v>
      </c>
      <c r="Z37" s="42">
        <v>91.28</v>
      </c>
      <c r="AA37" s="42">
        <v>82.56</v>
      </c>
      <c r="AB37" s="1">
        <f t="shared" si="5"/>
        <v>86.92</v>
      </c>
      <c r="AC37" s="42">
        <v>59.88</v>
      </c>
      <c r="AD37" s="42">
        <v>33.43</v>
      </c>
      <c r="AE37" s="42">
        <v>51.16</v>
      </c>
      <c r="AF37" s="42">
        <v>31.98</v>
      </c>
      <c r="AG37" s="1">
        <f t="shared" si="6"/>
        <v>41.57</v>
      </c>
      <c r="AH37" s="42">
        <v>38.369999999999997</v>
      </c>
      <c r="AI37" s="17">
        <f t="shared" si="7"/>
        <v>64.534500000000008</v>
      </c>
      <c r="AJ37" s="42">
        <v>90.16</v>
      </c>
      <c r="AK37" s="42">
        <v>85.49</v>
      </c>
      <c r="AL37" s="42">
        <v>89.12</v>
      </c>
      <c r="AM37" s="42">
        <v>51.81</v>
      </c>
      <c r="AN37" s="42">
        <v>79.790000000000006</v>
      </c>
      <c r="AO37" s="42">
        <v>58.03</v>
      </c>
      <c r="AP37" s="18">
        <f t="shared" si="8"/>
        <v>68.91</v>
      </c>
      <c r="AQ37" s="42">
        <v>91.71</v>
      </c>
      <c r="AR37" s="42">
        <v>83.42</v>
      </c>
      <c r="AS37" s="18">
        <f t="shared" si="9"/>
        <v>87.564999999999998</v>
      </c>
      <c r="AT37" s="42">
        <v>59.07</v>
      </c>
      <c r="AU37" s="42">
        <v>39.380000000000003</v>
      </c>
      <c r="AV37" s="17">
        <f t="shared" si="10"/>
        <v>71.438124999999999</v>
      </c>
      <c r="AW37" s="52">
        <v>41.24</v>
      </c>
      <c r="AX37" s="52">
        <v>11.02</v>
      </c>
      <c r="AY37" s="17">
        <f t="shared" si="11"/>
        <v>26.130000000000003</v>
      </c>
      <c r="AZ37" s="42">
        <v>38.369999999999997</v>
      </c>
      <c r="BA37" s="42">
        <v>3.78</v>
      </c>
      <c r="BB37" s="17">
        <f t="shared" si="12"/>
        <v>21.074999999999999</v>
      </c>
      <c r="BC37" s="18">
        <v>41.45</v>
      </c>
      <c r="BD37" s="18">
        <v>33.159999999999997</v>
      </c>
      <c r="BE37" s="18">
        <f t="shared" si="13"/>
        <v>37.305</v>
      </c>
      <c r="BF37" s="18">
        <v>56.74</v>
      </c>
      <c r="BG37" s="18">
        <v>10.62</v>
      </c>
      <c r="BH37" s="17">
        <f t="shared" si="14"/>
        <v>34.888333333333335</v>
      </c>
    </row>
    <row r="38" spans="1:60" x14ac:dyDescent="0.25">
      <c r="A38" s="24" t="s">
        <v>34</v>
      </c>
      <c r="B38" s="15">
        <v>91.11</v>
      </c>
      <c r="C38" s="51">
        <v>82.63</v>
      </c>
      <c r="D38" s="51">
        <v>80.73</v>
      </c>
      <c r="E38" s="51">
        <v>58.51</v>
      </c>
      <c r="F38" s="51">
        <v>61.11</v>
      </c>
      <c r="G38" s="51">
        <v>45.7</v>
      </c>
      <c r="H38" s="15">
        <f t="shared" si="0"/>
        <v>53.405000000000001</v>
      </c>
      <c r="I38" s="51">
        <v>91.23</v>
      </c>
      <c r="J38" s="51">
        <v>84.19</v>
      </c>
      <c r="K38" s="15">
        <f t="shared" si="1"/>
        <v>87.710000000000008</v>
      </c>
      <c r="L38" s="51">
        <v>60.13</v>
      </c>
      <c r="M38" s="51">
        <v>40.36</v>
      </c>
      <c r="N38" s="51">
        <v>53.2</v>
      </c>
      <c r="O38" s="51">
        <v>42.87</v>
      </c>
      <c r="P38" s="15">
        <f t="shared" si="2"/>
        <v>48.034999999999997</v>
      </c>
      <c r="Q38" s="51">
        <v>58.66</v>
      </c>
      <c r="R38" s="16">
        <f t="shared" si="3"/>
        <v>66.128</v>
      </c>
      <c r="S38" s="42">
        <v>92</v>
      </c>
      <c r="T38" s="42">
        <v>82.04</v>
      </c>
      <c r="U38" s="42">
        <v>81.34</v>
      </c>
      <c r="V38" s="42">
        <v>59.44</v>
      </c>
      <c r="W38" s="42">
        <v>63.79</v>
      </c>
      <c r="X38" s="42">
        <v>47.62</v>
      </c>
      <c r="Y38" s="1">
        <f t="shared" si="4"/>
        <v>55.704999999999998</v>
      </c>
      <c r="Z38" s="42">
        <v>91.31</v>
      </c>
      <c r="AA38" s="42">
        <v>82.91</v>
      </c>
      <c r="AB38" s="1">
        <f t="shared" si="5"/>
        <v>87.11</v>
      </c>
      <c r="AC38" s="42">
        <v>59.73</v>
      </c>
      <c r="AD38" s="42">
        <v>42.47</v>
      </c>
      <c r="AE38" s="42">
        <v>49.88</v>
      </c>
      <c r="AF38" s="42">
        <v>42.93</v>
      </c>
      <c r="AG38" s="1">
        <f t="shared" si="6"/>
        <v>46.405000000000001</v>
      </c>
      <c r="AH38" s="42">
        <v>52.87</v>
      </c>
      <c r="AI38" s="17">
        <f t="shared" si="7"/>
        <v>65.911000000000001</v>
      </c>
      <c r="AJ38" s="42">
        <v>91.61</v>
      </c>
      <c r="AK38" s="42">
        <v>78.77</v>
      </c>
      <c r="AL38" s="42">
        <v>82.91</v>
      </c>
      <c r="AM38" s="42">
        <v>58.15</v>
      </c>
      <c r="AN38" s="42">
        <v>64.540000000000006</v>
      </c>
      <c r="AO38" s="42">
        <v>48.6</v>
      </c>
      <c r="AP38" s="18">
        <f t="shared" si="8"/>
        <v>56.570000000000007</v>
      </c>
      <c r="AQ38" s="42">
        <v>92.58</v>
      </c>
      <c r="AR38" s="42">
        <v>84</v>
      </c>
      <c r="AS38" s="18">
        <f t="shared" si="9"/>
        <v>88.289999999999992</v>
      </c>
      <c r="AT38" s="42">
        <v>58.7</v>
      </c>
      <c r="AU38" s="42">
        <v>40.119999999999997</v>
      </c>
      <c r="AV38" s="17">
        <f t="shared" si="10"/>
        <v>69.39</v>
      </c>
      <c r="AW38" s="52">
        <v>48.67</v>
      </c>
      <c r="AX38" s="52">
        <v>14.14</v>
      </c>
      <c r="AY38" s="17">
        <f t="shared" si="11"/>
        <v>31.405000000000001</v>
      </c>
      <c r="AZ38" s="42">
        <v>52.87</v>
      </c>
      <c r="BA38" s="42">
        <v>17</v>
      </c>
      <c r="BB38" s="17">
        <f t="shared" si="12"/>
        <v>34.935000000000002</v>
      </c>
      <c r="BC38" s="18">
        <v>47.08</v>
      </c>
      <c r="BD38" s="18">
        <v>39.6</v>
      </c>
      <c r="BE38" s="18">
        <f t="shared" si="13"/>
        <v>43.34</v>
      </c>
      <c r="BF38" s="18">
        <v>63.26</v>
      </c>
      <c r="BG38" s="18">
        <v>14.63</v>
      </c>
      <c r="BH38" s="17">
        <f t="shared" si="14"/>
        <v>40.409999999999997</v>
      </c>
    </row>
    <row r="39" spans="1:60" x14ac:dyDescent="0.25">
      <c r="A39" s="24" t="s">
        <v>35</v>
      </c>
      <c r="B39" s="15">
        <v>93.1</v>
      </c>
      <c r="C39" s="51">
        <v>81.84</v>
      </c>
      <c r="D39" s="51">
        <v>83.22</v>
      </c>
      <c r="E39" s="51">
        <v>54.25</v>
      </c>
      <c r="F39" s="51">
        <v>61.61</v>
      </c>
      <c r="G39" s="51">
        <v>49.66</v>
      </c>
      <c r="H39" s="15">
        <f t="shared" si="0"/>
        <v>55.634999999999998</v>
      </c>
      <c r="I39" s="51">
        <v>91.95</v>
      </c>
      <c r="J39" s="51">
        <v>85.29</v>
      </c>
      <c r="K39" s="15">
        <f t="shared" si="1"/>
        <v>88.62</v>
      </c>
      <c r="L39" s="51">
        <v>63.22</v>
      </c>
      <c r="M39" s="51">
        <v>40.69</v>
      </c>
      <c r="N39" s="51">
        <v>53.79</v>
      </c>
      <c r="O39" s="51">
        <v>35.86</v>
      </c>
      <c r="P39" s="15">
        <f t="shared" si="2"/>
        <v>44.825000000000003</v>
      </c>
      <c r="Q39" s="51">
        <v>60</v>
      </c>
      <c r="R39" s="16">
        <f t="shared" si="3"/>
        <v>66.540000000000006</v>
      </c>
      <c r="S39" s="42">
        <v>88.25</v>
      </c>
      <c r="T39" s="42">
        <v>76.260000000000005</v>
      </c>
      <c r="U39" s="42">
        <v>81.77</v>
      </c>
      <c r="V39" s="42">
        <v>48.92</v>
      </c>
      <c r="W39" s="42">
        <v>56.12</v>
      </c>
      <c r="X39" s="42">
        <v>39.33</v>
      </c>
      <c r="Y39" s="1">
        <f t="shared" si="4"/>
        <v>47.724999999999994</v>
      </c>
      <c r="Z39" s="42">
        <v>90.41</v>
      </c>
      <c r="AA39" s="42">
        <v>81.77</v>
      </c>
      <c r="AB39" s="1">
        <f t="shared" si="5"/>
        <v>86.09</v>
      </c>
      <c r="AC39" s="42">
        <v>54.2</v>
      </c>
      <c r="AD39" s="42">
        <v>39.090000000000003</v>
      </c>
      <c r="AE39" s="42">
        <v>41.25</v>
      </c>
      <c r="AF39" s="42">
        <v>32.369999999999997</v>
      </c>
      <c r="AG39" s="1">
        <f t="shared" si="6"/>
        <v>36.81</v>
      </c>
      <c r="AH39" s="42">
        <v>53.12</v>
      </c>
      <c r="AI39" s="17">
        <f t="shared" si="7"/>
        <v>61.223500000000001</v>
      </c>
      <c r="AJ39" s="42">
        <v>90.28</v>
      </c>
      <c r="AK39" s="42">
        <v>81.59</v>
      </c>
      <c r="AL39" s="42">
        <v>78.77</v>
      </c>
      <c r="AM39" s="42">
        <v>53.71</v>
      </c>
      <c r="AN39" s="42">
        <v>66.75</v>
      </c>
      <c r="AO39" s="42">
        <v>60.87</v>
      </c>
      <c r="AP39" s="18">
        <f t="shared" si="8"/>
        <v>63.81</v>
      </c>
      <c r="AQ39" s="42">
        <v>91.05</v>
      </c>
      <c r="AR39" s="42">
        <v>85.93</v>
      </c>
      <c r="AS39" s="18">
        <f t="shared" si="9"/>
        <v>88.490000000000009</v>
      </c>
      <c r="AT39" s="42">
        <v>56.78</v>
      </c>
      <c r="AU39" s="42">
        <v>40.15</v>
      </c>
      <c r="AV39" s="17">
        <f t="shared" si="10"/>
        <v>69.197499999999991</v>
      </c>
      <c r="AW39" s="52">
        <v>59.66</v>
      </c>
      <c r="AX39" s="52">
        <v>21.26</v>
      </c>
      <c r="AY39" s="17">
        <f t="shared" si="11"/>
        <v>40.46</v>
      </c>
      <c r="AZ39" s="42">
        <v>53.12</v>
      </c>
      <c r="BA39" s="42">
        <v>12.35</v>
      </c>
      <c r="BB39" s="17">
        <f t="shared" si="12"/>
        <v>32.734999999999999</v>
      </c>
      <c r="BC39" s="18">
        <v>43.48</v>
      </c>
      <c r="BD39" s="18">
        <v>41.43</v>
      </c>
      <c r="BE39" s="18">
        <f t="shared" si="13"/>
        <v>42.454999999999998</v>
      </c>
      <c r="BF39" s="18">
        <v>62.4</v>
      </c>
      <c r="BG39" s="18">
        <v>9.4600000000000009</v>
      </c>
      <c r="BH39" s="17">
        <f t="shared" si="14"/>
        <v>38.104999999999997</v>
      </c>
    </row>
    <row r="40" spans="1:60" x14ac:dyDescent="0.25">
      <c r="A40" s="24" t="s">
        <v>36</v>
      </c>
      <c r="B40" s="15">
        <v>93.85</v>
      </c>
      <c r="C40" s="51">
        <v>85.19</v>
      </c>
      <c r="D40" s="51">
        <v>79.900000000000006</v>
      </c>
      <c r="E40" s="51">
        <v>56.15</v>
      </c>
      <c r="F40" s="51">
        <v>71.540000000000006</v>
      </c>
      <c r="G40" s="51">
        <v>55.38</v>
      </c>
      <c r="H40" s="15">
        <f t="shared" si="0"/>
        <v>63.460000000000008</v>
      </c>
      <c r="I40" s="51">
        <v>92.12</v>
      </c>
      <c r="J40" s="51">
        <v>83.27</v>
      </c>
      <c r="K40" s="15">
        <f t="shared" si="1"/>
        <v>87.694999999999993</v>
      </c>
      <c r="L40" s="51">
        <v>61.92</v>
      </c>
      <c r="M40" s="51">
        <v>38.65</v>
      </c>
      <c r="N40" s="51">
        <v>52.31</v>
      </c>
      <c r="O40" s="51">
        <v>41.92</v>
      </c>
      <c r="P40" s="15">
        <f t="shared" si="2"/>
        <v>47.115000000000002</v>
      </c>
      <c r="Q40" s="51">
        <v>67.209999999999994</v>
      </c>
      <c r="R40" s="16">
        <f t="shared" si="3"/>
        <v>68.114000000000004</v>
      </c>
      <c r="S40" s="42">
        <v>91.86</v>
      </c>
      <c r="T40" s="42">
        <v>84.69</v>
      </c>
      <c r="U40" s="42">
        <v>81.3</v>
      </c>
      <c r="V40" s="42">
        <v>67.25</v>
      </c>
      <c r="W40" s="42">
        <v>65.7</v>
      </c>
      <c r="X40" s="42">
        <v>54.07</v>
      </c>
      <c r="Y40" s="1">
        <f t="shared" si="4"/>
        <v>59.885000000000005</v>
      </c>
      <c r="Z40" s="42">
        <v>92.44</v>
      </c>
      <c r="AA40" s="42">
        <v>82.75</v>
      </c>
      <c r="AB40" s="1">
        <f t="shared" si="5"/>
        <v>87.594999999999999</v>
      </c>
      <c r="AC40" s="42">
        <v>60.27</v>
      </c>
      <c r="AD40" s="42">
        <v>54.65</v>
      </c>
      <c r="AE40" s="42">
        <v>55.43</v>
      </c>
      <c r="AF40" s="42">
        <v>53.68</v>
      </c>
      <c r="AG40" s="1">
        <f t="shared" si="6"/>
        <v>54.555</v>
      </c>
      <c r="AH40" s="42">
        <v>61.24</v>
      </c>
      <c r="AI40" s="17">
        <f t="shared" si="7"/>
        <v>70.329499999999996</v>
      </c>
      <c r="AJ40" s="42">
        <v>91.63</v>
      </c>
      <c r="AK40" s="42">
        <v>84.52</v>
      </c>
      <c r="AL40" s="42">
        <v>78.87</v>
      </c>
      <c r="AM40" s="42">
        <v>58.16</v>
      </c>
      <c r="AN40" s="42">
        <v>67.989999999999995</v>
      </c>
      <c r="AO40" s="42">
        <v>57.32</v>
      </c>
      <c r="AP40" s="18">
        <f t="shared" si="8"/>
        <v>62.655000000000001</v>
      </c>
      <c r="AQ40" s="42">
        <v>94.14</v>
      </c>
      <c r="AR40" s="42">
        <v>79.290000000000006</v>
      </c>
      <c r="AS40" s="18">
        <f t="shared" si="9"/>
        <v>86.715000000000003</v>
      </c>
      <c r="AT40" s="42">
        <v>63.6</v>
      </c>
      <c r="AU40" s="42">
        <v>37.659999999999997</v>
      </c>
      <c r="AV40" s="17">
        <f t="shared" si="10"/>
        <v>70.476249999999993</v>
      </c>
      <c r="AW40" s="52">
        <v>52.69</v>
      </c>
      <c r="AX40" s="52">
        <v>20.48</v>
      </c>
      <c r="AY40" s="17">
        <f t="shared" si="11"/>
        <v>36.585000000000001</v>
      </c>
      <c r="AZ40" s="42">
        <v>61.24</v>
      </c>
      <c r="BA40" s="42">
        <v>25.48</v>
      </c>
      <c r="BB40" s="17">
        <f t="shared" si="12"/>
        <v>43.36</v>
      </c>
      <c r="BC40" s="18">
        <v>53.77</v>
      </c>
      <c r="BD40" s="18">
        <v>50.84</v>
      </c>
      <c r="BE40" s="18">
        <f t="shared" si="13"/>
        <v>52.305000000000007</v>
      </c>
      <c r="BF40" s="18">
        <v>51.99</v>
      </c>
      <c r="BG40" s="18">
        <v>19.77</v>
      </c>
      <c r="BH40" s="17">
        <f t="shared" si="14"/>
        <v>41.355000000000004</v>
      </c>
    </row>
  </sheetData>
  <mergeCells count="9">
    <mergeCell ref="B1:BH1"/>
    <mergeCell ref="AW2:BH2"/>
    <mergeCell ref="B3:R3"/>
    <mergeCell ref="BC3:BH3"/>
    <mergeCell ref="S3:AI3"/>
    <mergeCell ref="AJ3:AV3"/>
    <mergeCell ref="B2:AV2"/>
    <mergeCell ref="AW3:AY3"/>
    <mergeCell ref="AZ3:BB3"/>
  </mergeCells>
  <conditionalFormatting sqref="B5">
    <cfRule type="cellIs" dxfId="39" priority="9" operator="lessThan">
      <formula>59.44</formula>
    </cfRule>
  </conditionalFormatting>
  <conditionalFormatting sqref="B6:B39">
    <cfRule type="cellIs" dxfId="38" priority="11" operator="lessThan">
      <formula>59.44</formula>
    </cfRule>
  </conditionalFormatting>
  <conditionalFormatting sqref="B40">
    <cfRule type="cellIs" dxfId="37" priority="10" operator="lessThan">
      <formula>59.44</formula>
    </cfRule>
  </conditionalFormatting>
  <conditionalFormatting sqref="B5:AV40">
    <cfRule type="cellIs" dxfId="36" priority="2" operator="greaterThan">
      <formula>89.44</formula>
    </cfRule>
    <cfRule type="cellIs" dxfId="35" priority="4" operator="lessThan">
      <formula>59.44</formula>
    </cfRule>
  </conditionalFormatting>
  <conditionalFormatting sqref="AW5:BH40">
    <cfRule type="cellIs" dxfId="34" priority="1" operator="greaterThan">
      <formula>59.44</formula>
    </cfRule>
    <cfRule type="cellIs" dxfId="33" priority="3" operator="lessThan">
      <formula>39.44</formula>
    </cfRule>
  </conditionalFormatting>
  <pageMargins left="0.7" right="0.7" top="0.75" bottom="0.75" header="0.3" footer="0.3"/>
  <ignoredErrors>
    <ignoredError sqref="Y5:Y40 AG5:AG39 AI5:AI40 AP5:AP40 AV5:AV40 H5:H40 P5:P40 R5:R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EAFD9-D805-4696-9579-6E4C217549E8}">
  <dimension ref="A1:BB41"/>
  <sheetViews>
    <sheetView workbookViewId="0"/>
  </sheetViews>
  <sheetFormatPr defaultRowHeight="15" x14ac:dyDescent="0.25"/>
  <cols>
    <col min="1" max="1" width="40" bestFit="1" customWidth="1"/>
    <col min="3" max="3" width="10.42578125" customWidth="1"/>
  </cols>
  <sheetData>
    <row r="1" spans="1:54" x14ac:dyDescent="0.25">
      <c r="A1" s="3" t="s">
        <v>0</v>
      </c>
      <c r="B1" s="71" t="s">
        <v>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</row>
    <row r="2" spans="1:54" x14ac:dyDescent="0.25">
      <c r="A2" s="39" t="s">
        <v>43</v>
      </c>
      <c r="B2" s="71" t="s">
        <v>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 t="s">
        <v>45</v>
      </c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</row>
    <row r="3" spans="1:54" x14ac:dyDescent="0.25">
      <c r="A3" s="3" t="s">
        <v>3</v>
      </c>
      <c r="B3" s="71">
        <v>2023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>
        <v>2024</v>
      </c>
      <c r="N3" s="71"/>
      <c r="O3" s="71"/>
      <c r="P3" s="71"/>
      <c r="Q3" s="71"/>
      <c r="R3" s="71"/>
      <c r="S3" s="71"/>
      <c r="T3" s="71"/>
      <c r="U3" s="71"/>
      <c r="V3" s="71"/>
      <c r="W3" s="71"/>
      <c r="X3" s="71">
        <v>2025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>
        <v>2023</v>
      </c>
      <c r="AP3" s="71"/>
      <c r="AQ3" s="71"/>
      <c r="AR3" s="71"/>
      <c r="AS3" s="71"/>
      <c r="AT3" s="71">
        <v>2024</v>
      </c>
      <c r="AU3" s="71"/>
      <c r="AV3" s="71"/>
      <c r="AW3" s="71"/>
      <c r="AX3" s="71"/>
      <c r="AY3" s="71">
        <v>2025</v>
      </c>
      <c r="AZ3" s="71"/>
      <c r="BA3" s="71"/>
      <c r="BB3" s="71"/>
    </row>
    <row r="4" spans="1:54" s="4" customFormat="1" x14ac:dyDescent="0.25">
      <c r="A4" s="40" t="s">
        <v>66</v>
      </c>
      <c r="B4" s="47">
        <v>1</v>
      </c>
      <c r="C4" s="47">
        <v>2</v>
      </c>
      <c r="D4" s="47">
        <v>3</v>
      </c>
      <c r="E4" s="47">
        <v>4</v>
      </c>
      <c r="F4" s="47">
        <v>5</v>
      </c>
      <c r="G4" s="47">
        <v>6</v>
      </c>
      <c r="H4" s="47" t="s">
        <v>80</v>
      </c>
      <c r="I4" s="47" t="s">
        <v>81</v>
      </c>
      <c r="J4" s="40" t="s">
        <v>79</v>
      </c>
      <c r="K4" s="28">
        <v>9</v>
      </c>
      <c r="L4" s="49" t="s">
        <v>62</v>
      </c>
      <c r="M4" s="47">
        <v>1</v>
      </c>
      <c r="N4" s="47">
        <v>2</v>
      </c>
      <c r="O4" s="47">
        <v>3</v>
      </c>
      <c r="P4" s="47">
        <v>4</v>
      </c>
      <c r="Q4" s="47">
        <v>5</v>
      </c>
      <c r="R4" s="47">
        <v>6</v>
      </c>
      <c r="S4" s="47" t="s">
        <v>80</v>
      </c>
      <c r="T4" s="47" t="s">
        <v>81</v>
      </c>
      <c r="U4" s="40" t="s">
        <v>79</v>
      </c>
      <c r="V4" s="28">
        <v>9</v>
      </c>
      <c r="W4" s="40" t="s">
        <v>62</v>
      </c>
      <c r="X4" s="48">
        <v>1</v>
      </c>
      <c r="Y4" s="48">
        <v>2</v>
      </c>
      <c r="Z4" s="48">
        <v>3</v>
      </c>
      <c r="AA4" s="46" t="s">
        <v>87</v>
      </c>
      <c r="AB4" s="46" t="s">
        <v>88</v>
      </c>
      <c r="AC4" s="29" t="s">
        <v>89</v>
      </c>
      <c r="AD4" s="48">
        <v>5</v>
      </c>
      <c r="AE4" s="48">
        <v>6</v>
      </c>
      <c r="AF4" s="48">
        <v>7</v>
      </c>
      <c r="AG4" s="48">
        <v>8</v>
      </c>
      <c r="AH4" s="48">
        <v>9</v>
      </c>
      <c r="AI4" s="48">
        <v>10</v>
      </c>
      <c r="AJ4" s="48">
        <v>12</v>
      </c>
      <c r="AK4" s="48">
        <v>13</v>
      </c>
      <c r="AL4" s="48">
        <v>14</v>
      </c>
      <c r="AM4" s="48">
        <v>15</v>
      </c>
      <c r="AN4" s="40" t="s">
        <v>62</v>
      </c>
      <c r="AO4" s="47" t="s">
        <v>82</v>
      </c>
      <c r="AP4" s="47" t="s">
        <v>83</v>
      </c>
      <c r="AQ4" s="47" t="s">
        <v>84</v>
      </c>
      <c r="AR4" s="46" t="s">
        <v>85</v>
      </c>
      <c r="AS4" s="40" t="s">
        <v>62</v>
      </c>
      <c r="AT4" s="47" t="s">
        <v>82</v>
      </c>
      <c r="AU4" s="47" t="s">
        <v>83</v>
      </c>
      <c r="AV4" s="47" t="s">
        <v>84</v>
      </c>
      <c r="AW4" s="46" t="s">
        <v>86</v>
      </c>
      <c r="AX4" s="40" t="s">
        <v>62</v>
      </c>
      <c r="AY4" s="48">
        <v>11</v>
      </c>
      <c r="AZ4" s="48">
        <v>16</v>
      </c>
      <c r="BA4" s="48">
        <v>17</v>
      </c>
      <c r="BB4" s="40" t="s">
        <v>62</v>
      </c>
    </row>
    <row r="5" spans="1:54" x14ac:dyDescent="0.25">
      <c r="A5" s="23" t="s">
        <v>65</v>
      </c>
      <c r="B5" s="45">
        <v>63.39</v>
      </c>
      <c r="C5" s="45">
        <v>74.78</v>
      </c>
      <c r="D5" s="45">
        <v>46.56</v>
      </c>
      <c r="E5" s="45">
        <v>76.66</v>
      </c>
      <c r="F5" s="45">
        <v>44.3</v>
      </c>
      <c r="G5" s="45">
        <v>53.54</v>
      </c>
      <c r="H5" s="45">
        <v>89.56</v>
      </c>
      <c r="I5" s="45">
        <v>78.41</v>
      </c>
      <c r="J5" s="50">
        <f>AVERAGE(H5:I5)</f>
        <v>83.984999999999999</v>
      </c>
      <c r="K5" s="45">
        <v>36.24</v>
      </c>
      <c r="L5" s="16">
        <f>AVERAGE(B5:G5,J5,K5)</f>
        <v>59.931875000000005</v>
      </c>
      <c r="M5" s="42">
        <v>65.959999999999994</v>
      </c>
      <c r="N5" s="42">
        <v>78</v>
      </c>
      <c r="O5" s="42">
        <v>48.11</v>
      </c>
      <c r="P5" s="42">
        <v>77.209999999999994</v>
      </c>
      <c r="Q5" s="42">
        <v>44.36</v>
      </c>
      <c r="R5" s="42">
        <v>53.43</v>
      </c>
      <c r="S5" s="42">
        <v>90.25</v>
      </c>
      <c r="T5" s="42">
        <v>79.45</v>
      </c>
      <c r="U5" s="50">
        <f>AVERAGE(S5:T5)</f>
        <v>84.85</v>
      </c>
      <c r="V5" s="42">
        <v>37.51</v>
      </c>
      <c r="W5" s="16">
        <f>AVERAGE(M5:R5,U5,V5)</f>
        <v>61.178749999999994</v>
      </c>
      <c r="X5" s="42">
        <v>61.7</v>
      </c>
      <c r="Y5" s="42">
        <v>53.17</v>
      </c>
      <c r="Z5" s="42">
        <v>83.78</v>
      </c>
      <c r="AA5" s="42">
        <v>91.39</v>
      </c>
      <c r="AB5" s="42">
        <v>80.209999999999994</v>
      </c>
      <c r="AC5" s="13">
        <f>AVERAGE(AA5:AB5)</f>
        <v>85.8</v>
      </c>
      <c r="AD5" s="42">
        <v>58.88</v>
      </c>
      <c r="AE5" s="42">
        <v>80.02</v>
      </c>
      <c r="AF5" s="42">
        <v>69.67</v>
      </c>
      <c r="AG5" s="42">
        <v>50.73</v>
      </c>
      <c r="AH5" s="42">
        <v>65.13</v>
      </c>
      <c r="AI5" s="42">
        <v>64.28</v>
      </c>
      <c r="AJ5" s="42">
        <v>59.33</v>
      </c>
      <c r="AK5" s="42">
        <v>60.32</v>
      </c>
      <c r="AL5" s="42">
        <v>46.36</v>
      </c>
      <c r="AM5" s="42">
        <v>41.23</v>
      </c>
      <c r="AN5" s="17">
        <f>AVERAGE(X5:Z5,AC5,AD5:AM5)</f>
        <v>62.885714285714293</v>
      </c>
      <c r="AO5" s="42">
        <v>46.58</v>
      </c>
      <c r="AP5" s="42">
        <v>61.03</v>
      </c>
      <c r="AQ5" s="42">
        <v>52.78</v>
      </c>
      <c r="AR5" s="13">
        <f>AVERAGE(AP5:AQ5)</f>
        <v>56.905000000000001</v>
      </c>
      <c r="AS5" s="17">
        <f>AVERAGE(AO5,AR5)</f>
        <v>51.7425</v>
      </c>
      <c r="AT5" s="42">
        <v>48.81</v>
      </c>
      <c r="AU5" s="42">
        <v>61.76</v>
      </c>
      <c r="AV5" s="42">
        <v>52.77</v>
      </c>
      <c r="AW5" s="13">
        <f>AVERAGE(AU5:AV5)</f>
        <v>57.265000000000001</v>
      </c>
      <c r="AX5" s="17">
        <f>AVERAGE(AT5,AW5)</f>
        <v>53.037500000000001</v>
      </c>
      <c r="AY5" s="42">
        <v>32.42</v>
      </c>
      <c r="AZ5" s="42">
        <v>26.75</v>
      </c>
      <c r="BA5" s="42">
        <v>13.27</v>
      </c>
      <c r="BB5" s="17">
        <f>AVERAGE(AY5:BA5)</f>
        <v>24.146666666666665</v>
      </c>
    </row>
    <row r="6" spans="1:54" s="2" customFormat="1" x14ac:dyDescent="0.25">
      <c r="A6" s="55" t="s">
        <v>4</v>
      </c>
      <c r="B6" s="61">
        <v>60.83</v>
      </c>
      <c r="C6" s="61">
        <v>71.66</v>
      </c>
      <c r="D6" s="61">
        <v>44.03</v>
      </c>
      <c r="E6" s="61">
        <v>75.03</v>
      </c>
      <c r="F6" s="61">
        <v>41.13</v>
      </c>
      <c r="G6" s="61">
        <v>51.46</v>
      </c>
      <c r="H6" s="61">
        <v>88.64</v>
      </c>
      <c r="I6" s="61">
        <v>75.91</v>
      </c>
      <c r="J6" s="61">
        <f t="shared" ref="J6:J40" si="0">AVERAGE(H6:I6)</f>
        <v>82.275000000000006</v>
      </c>
      <c r="K6" s="61">
        <v>34.549999999999997</v>
      </c>
      <c r="L6" s="57">
        <f t="shared" ref="L6:L40" si="1">AVERAGE(B6:G6,J6,K6)</f>
        <v>57.620624999999997</v>
      </c>
      <c r="M6" s="59">
        <v>62.29</v>
      </c>
      <c r="N6" s="59">
        <v>72.37</v>
      </c>
      <c r="O6" s="59">
        <v>43.95</v>
      </c>
      <c r="P6" s="59">
        <v>75.650000000000006</v>
      </c>
      <c r="Q6" s="59">
        <v>42.63</v>
      </c>
      <c r="R6" s="59">
        <v>49.67</v>
      </c>
      <c r="S6" s="59">
        <v>89.52</v>
      </c>
      <c r="T6" s="59">
        <v>78.180000000000007</v>
      </c>
      <c r="U6" s="61">
        <f t="shared" ref="U6:U40" si="2">AVERAGE(S6:T6)</f>
        <v>83.85</v>
      </c>
      <c r="V6" s="59">
        <v>34.53</v>
      </c>
      <c r="W6" s="57">
        <f t="shared" ref="W6:W40" si="3">AVERAGE(M6:R6,U6,V6)</f>
        <v>58.117500000000007</v>
      </c>
      <c r="X6" s="59">
        <v>62.57</v>
      </c>
      <c r="Y6" s="59">
        <v>49.15</v>
      </c>
      <c r="Z6" s="59">
        <v>82.27</v>
      </c>
      <c r="AA6" s="59">
        <v>91.16</v>
      </c>
      <c r="AB6" s="59">
        <v>78.45</v>
      </c>
      <c r="AC6" s="59">
        <f t="shared" ref="AC6:AC40" si="4">AVERAGE(AA6:AB6)</f>
        <v>84.805000000000007</v>
      </c>
      <c r="AD6" s="59">
        <v>56.09</v>
      </c>
      <c r="AE6" s="59">
        <v>78.349999999999994</v>
      </c>
      <c r="AF6" s="59">
        <v>68.989999999999995</v>
      </c>
      <c r="AG6" s="59">
        <v>46.79</v>
      </c>
      <c r="AH6" s="59">
        <v>63.03</v>
      </c>
      <c r="AI6" s="59">
        <v>62.12</v>
      </c>
      <c r="AJ6" s="59">
        <v>56.89</v>
      </c>
      <c r="AK6" s="59">
        <v>57.62</v>
      </c>
      <c r="AL6" s="59">
        <v>43.7</v>
      </c>
      <c r="AM6" s="59">
        <v>37.29</v>
      </c>
      <c r="AN6" s="56">
        <f t="shared" ref="AN6:AN40" si="5">AVERAGE(X6:Z6,AC6,AD6:AM6)</f>
        <v>60.690357142857138</v>
      </c>
      <c r="AO6" s="59">
        <v>44.38</v>
      </c>
      <c r="AP6" s="59">
        <v>57.77</v>
      </c>
      <c r="AQ6" s="59">
        <v>50.64</v>
      </c>
      <c r="AR6" s="59">
        <f t="shared" ref="AR6:AR40" si="6">AVERAGE(AP6:AQ6)</f>
        <v>54.204999999999998</v>
      </c>
      <c r="AS6" s="56">
        <f t="shared" ref="AS6:AS40" si="7">AVERAGE(AO6,AR6)</f>
        <v>49.292500000000004</v>
      </c>
      <c r="AT6" s="59">
        <v>46.02</v>
      </c>
      <c r="AU6" s="59">
        <v>59.44</v>
      </c>
      <c r="AV6" s="59">
        <v>51.67</v>
      </c>
      <c r="AW6" s="59">
        <f t="shared" ref="AW6:AW40" si="8">AVERAGE(AU6:AV6)</f>
        <v>55.555</v>
      </c>
      <c r="AX6" s="56">
        <f t="shared" ref="AX6:AX40" si="9">AVERAGE(AT6,AW6)</f>
        <v>50.787500000000001</v>
      </c>
      <c r="AY6" s="59">
        <v>29.25</v>
      </c>
      <c r="AZ6" s="59">
        <v>24.08</v>
      </c>
      <c r="BA6" s="59">
        <v>11.77</v>
      </c>
      <c r="BB6" s="56">
        <f t="shared" ref="BB6:BB40" si="10">AVERAGE(AY6:BA6)</f>
        <v>21.7</v>
      </c>
    </row>
    <row r="7" spans="1:54" x14ac:dyDescent="0.25">
      <c r="A7" s="24" t="s">
        <v>5</v>
      </c>
      <c r="B7" s="45">
        <v>69.52</v>
      </c>
      <c r="C7" s="45">
        <v>80</v>
      </c>
      <c r="D7" s="45">
        <v>43.81</v>
      </c>
      <c r="E7" s="45">
        <v>80.95</v>
      </c>
      <c r="F7" s="45">
        <v>22.38</v>
      </c>
      <c r="G7" s="45">
        <v>66.19</v>
      </c>
      <c r="H7" s="45">
        <v>93.33</v>
      </c>
      <c r="I7" s="45">
        <v>86.67</v>
      </c>
      <c r="J7" s="50">
        <f t="shared" si="0"/>
        <v>90</v>
      </c>
      <c r="K7" s="45">
        <v>35.24</v>
      </c>
      <c r="L7" s="16">
        <f t="shared" si="1"/>
        <v>61.011249999999997</v>
      </c>
      <c r="M7" s="42">
        <v>52.88</v>
      </c>
      <c r="N7" s="42">
        <v>65.38</v>
      </c>
      <c r="O7" s="42">
        <v>43.27</v>
      </c>
      <c r="P7" s="42">
        <v>70.19</v>
      </c>
      <c r="Q7" s="42">
        <v>28.85</v>
      </c>
      <c r="R7" s="42">
        <v>50</v>
      </c>
      <c r="S7" s="42">
        <v>88.46</v>
      </c>
      <c r="T7" s="42">
        <v>82.69</v>
      </c>
      <c r="U7" s="50">
        <f t="shared" si="2"/>
        <v>85.574999999999989</v>
      </c>
      <c r="V7" s="42">
        <v>29.81</v>
      </c>
      <c r="W7" s="16">
        <f t="shared" si="3"/>
        <v>53.244374999999998</v>
      </c>
      <c r="X7" s="42">
        <v>62.89</v>
      </c>
      <c r="Y7" s="42">
        <v>39.18</v>
      </c>
      <c r="Z7" s="42">
        <v>86.6</v>
      </c>
      <c r="AA7" s="42">
        <v>94.85</v>
      </c>
      <c r="AB7" s="42">
        <v>85.57</v>
      </c>
      <c r="AC7" s="13">
        <f t="shared" si="4"/>
        <v>90.21</v>
      </c>
      <c r="AD7" s="42">
        <v>61.86</v>
      </c>
      <c r="AE7" s="42">
        <v>85.57</v>
      </c>
      <c r="AF7" s="42">
        <v>63.92</v>
      </c>
      <c r="AG7" s="42">
        <v>39.18</v>
      </c>
      <c r="AH7" s="42">
        <v>70.099999999999994</v>
      </c>
      <c r="AI7" s="42">
        <v>74.23</v>
      </c>
      <c r="AJ7" s="42">
        <v>60.31</v>
      </c>
      <c r="AK7" s="42">
        <v>55.15</v>
      </c>
      <c r="AL7" s="42">
        <v>38.659999999999997</v>
      </c>
      <c r="AM7" s="42">
        <v>21.13</v>
      </c>
      <c r="AN7" s="17">
        <f t="shared" si="5"/>
        <v>60.642142857142851</v>
      </c>
      <c r="AO7" s="42">
        <v>49.52</v>
      </c>
      <c r="AP7" s="42">
        <v>64.760000000000005</v>
      </c>
      <c r="AQ7" s="42">
        <v>62.86</v>
      </c>
      <c r="AR7" s="13">
        <f t="shared" si="6"/>
        <v>63.81</v>
      </c>
      <c r="AS7" s="17">
        <f t="shared" si="7"/>
        <v>56.665000000000006</v>
      </c>
      <c r="AT7" s="42">
        <v>42.79</v>
      </c>
      <c r="AU7" s="42">
        <v>50.96</v>
      </c>
      <c r="AV7" s="42">
        <v>47.12</v>
      </c>
      <c r="AW7" s="13">
        <f t="shared" si="8"/>
        <v>49.04</v>
      </c>
      <c r="AX7" s="17">
        <f t="shared" si="9"/>
        <v>45.914999999999999</v>
      </c>
      <c r="AY7" s="42">
        <v>24.74</v>
      </c>
      <c r="AZ7" s="42">
        <v>11.34</v>
      </c>
      <c r="BA7" s="42">
        <v>7.73</v>
      </c>
      <c r="BB7" s="17">
        <f t="shared" si="10"/>
        <v>14.603333333333333</v>
      </c>
    </row>
    <row r="8" spans="1:54" x14ac:dyDescent="0.25">
      <c r="A8" s="24" t="s">
        <v>6</v>
      </c>
      <c r="B8" s="45">
        <v>54.32</v>
      </c>
      <c r="C8" s="45">
        <v>70.290000000000006</v>
      </c>
      <c r="D8" s="45">
        <v>44.69</v>
      </c>
      <c r="E8" s="45">
        <v>74.17</v>
      </c>
      <c r="F8" s="45">
        <v>44.91</v>
      </c>
      <c r="G8" s="45">
        <v>53.01</v>
      </c>
      <c r="H8" s="45">
        <v>90.09</v>
      </c>
      <c r="I8" s="45">
        <v>74.16</v>
      </c>
      <c r="J8" s="50">
        <f t="shared" si="0"/>
        <v>82.125</v>
      </c>
      <c r="K8" s="45">
        <v>37.630000000000003</v>
      </c>
      <c r="L8" s="16">
        <f t="shared" si="1"/>
        <v>57.643124999999998</v>
      </c>
      <c r="M8" s="42">
        <v>57.03</v>
      </c>
      <c r="N8" s="42">
        <v>70.38</v>
      </c>
      <c r="O8" s="42">
        <v>45.02</v>
      </c>
      <c r="P8" s="42">
        <v>75.03</v>
      </c>
      <c r="Q8" s="42">
        <v>44.62</v>
      </c>
      <c r="R8" s="42">
        <v>50.71</v>
      </c>
      <c r="S8" s="42">
        <v>88.94</v>
      </c>
      <c r="T8" s="42">
        <v>76.05</v>
      </c>
      <c r="U8" s="50">
        <f t="shared" si="2"/>
        <v>82.495000000000005</v>
      </c>
      <c r="V8" s="42">
        <v>35.07</v>
      </c>
      <c r="W8" s="16">
        <f t="shared" si="3"/>
        <v>57.544374999999995</v>
      </c>
      <c r="X8" s="42">
        <v>55.49</v>
      </c>
      <c r="Y8" s="42">
        <v>49.48</v>
      </c>
      <c r="Z8" s="42">
        <v>81.08</v>
      </c>
      <c r="AA8" s="42">
        <v>91.13</v>
      </c>
      <c r="AB8" s="42">
        <v>76.91</v>
      </c>
      <c r="AC8" s="13">
        <f t="shared" si="4"/>
        <v>84.02</v>
      </c>
      <c r="AD8" s="42">
        <v>53.14</v>
      </c>
      <c r="AE8" s="42">
        <v>76.790000000000006</v>
      </c>
      <c r="AF8" s="42">
        <v>69</v>
      </c>
      <c r="AG8" s="42">
        <v>48.47</v>
      </c>
      <c r="AH8" s="42">
        <v>60.07</v>
      </c>
      <c r="AI8" s="42">
        <v>63.43</v>
      </c>
      <c r="AJ8" s="42">
        <v>59.34</v>
      </c>
      <c r="AK8" s="42">
        <v>60.08</v>
      </c>
      <c r="AL8" s="42">
        <v>45.68</v>
      </c>
      <c r="AM8" s="42">
        <v>39.89</v>
      </c>
      <c r="AN8" s="17">
        <f t="shared" si="5"/>
        <v>60.425714285714285</v>
      </c>
      <c r="AO8" s="42">
        <v>46.59</v>
      </c>
      <c r="AP8" s="42">
        <v>57.43</v>
      </c>
      <c r="AQ8" s="42">
        <v>50.84</v>
      </c>
      <c r="AR8" s="13">
        <f t="shared" si="6"/>
        <v>54.135000000000005</v>
      </c>
      <c r="AS8" s="17">
        <f t="shared" si="7"/>
        <v>50.362500000000004</v>
      </c>
      <c r="AT8" s="42">
        <v>48.85</v>
      </c>
      <c r="AU8" s="42">
        <v>59.36</v>
      </c>
      <c r="AV8" s="42">
        <v>53.04</v>
      </c>
      <c r="AW8" s="13">
        <f t="shared" si="8"/>
        <v>56.2</v>
      </c>
      <c r="AX8" s="17">
        <f t="shared" si="9"/>
        <v>52.525000000000006</v>
      </c>
      <c r="AY8" s="42">
        <v>29.91</v>
      </c>
      <c r="AZ8" s="42">
        <v>26.9</v>
      </c>
      <c r="BA8" s="42">
        <v>13.92</v>
      </c>
      <c r="BB8" s="17">
        <f t="shared" si="10"/>
        <v>23.576666666666668</v>
      </c>
    </row>
    <row r="9" spans="1:54" x14ac:dyDescent="0.25">
      <c r="A9" s="24" t="s">
        <v>7</v>
      </c>
      <c r="B9" s="45">
        <v>64.11</v>
      </c>
      <c r="C9" s="45">
        <v>73.510000000000005</v>
      </c>
      <c r="D9" s="45">
        <v>47.1</v>
      </c>
      <c r="E9" s="45">
        <v>75.09</v>
      </c>
      <c r="F9" s="45">
        <v>39.840000000000003</v>
      </c>
      <c r="G9" s="45">
        <v>49.02</v>
      </c>
      <c r="H9" s="45">
        <v>86.53</v>
      </c>
      <c r="I9" s="45">
        <v>76.52</v>
      </c>
      <c r="J9" s="50">
        <f t="shared" si="0"/>
        <v>81.525000000000006</v>
      </c>
      <c r="K9" s="45">
        <v>30.93</v>
      </c>
      <c r="L9" s="16">
        <f t="shared" si="1"/>
        <v>57.640624999999993</v>
      </c>
      <c r="M9" s="42">
        <v>61.52</v>
      </c>
      <c r="N9" s="42">
        <v>71.39</v>
      </c>
      <c r="O9" s="42">
        <v>43.13</v>
      </c>
      <c r="P9" s="42">
        <v>71.099999999999994</v>
      </c>
      <c r="Q9" s="42">
        <v>42.02</v>
      </c>
      <c r="R9" s="42">
        <v>44.31</v>
      </c>
      <c r="S9" s="42">
        <v>88.41</v>
      </c>
      <c r="T9" s="42">
        <v>80.260000000000005</v>
      </c>
      <c r="U9" s="50">
        <f t="shared" si="2"/>
        <v>84.335000000000008</v>
      </c>
      <c r="V9" s="42">
        <v>34.619999999999997</v>
      </c>
      <c r="W9" s="16">
        <f t="shared" si="3"/>
        <v>56.553124999999994</v>
      </c>
      <c r="X9" s="42">
        <v>65.08</v>
      </c>
      <c r="Y9" s="42">
        <v>47.77</v>
      </c>
      <c r="Z9" s="42">
        <v>82.02</v>
      </c>
      <c r="AA9" s="42">
        <v>92.35</v>
      </c>
      <c r="AB9" s="42">
        <v>74.959999999999994</v>
      </c>
      <c r="AC9" s="13">
        <f t="shared" si="4"/>
        <v>83.655000000000001</v>
      </c>
      <c r="AD9" s="42">
        <v>52.82</v>
      </c>
      <c r="AE9" s="42">
        <v>75.63</v>
      </c>
      <c r="AF9" s="42">
        <v>71.84</v>
      </c>
      <c r="AG9" s="42">
        <v>41.01</v>
      </c>
      <c r="AH9" s="42">
        <v>61.37</v>
      </c>
      <c r="AI9" s="42">
        <v>59.06</v>
      </c>
      <c r="AJ9" s="42">
        <v>55.01</v>
      </c>
      <c r="AK9" s="42">
        <v>54.98</v>
      </c>
      <c r="AL9" s="42">
        <v>44.8</v>
      </c>
      <c r="AM9" s="42">
        <v>36.78</v>
      </c>
      <c r="AN9" s="17">
        <f t="shared" si="5"/>
        <v>59.416071428571414</v>
      </c>
      <c r="AO9" s="42">
        <v>35.74</v>
      </c>
      <c r="AP9" s="42">
        <v>57.19</v>
      </c>
      <c r="AQ9" s="42">
        <v>51.02</v>
      </c>
      <c r="AR9" s="13">
        <f t="shared" si="6"/>
        <v>54.105000000000004</v>
      </c>
      <c r="AS9" s="17">
        <f t="shared" si="7"/>
        <v>44.922499999999999</v>
      </c>
      <c r="AT9" s="42">
        <v>40.630000000000003</v>
      </c>
      <c r="AU9" s="42">
        <v>55.01</v>
      </c>
      <c r="AV9" s="42">
        <v>48</v>
      </c>
      <c r="AW9" s="13">
        <f t="shared" si="8"/>
        <v>51.504999999999995</v>
      </c>
      <c r="AX9" s="17">
        <f t="shared" si="9"/>
        <v>46.067499999999995</v>
      </c>
      <c r="AY9" s="42">
        <v>29.27</v>
      </c>
      <c r="AZ9" s="42">
        <v>24.37</v>
      </c>
      <c r="BA9" s="42">
        <v>13.63</v>
      </c>
      <c r="BB9" s="17">
        <f t="shared" si="10"/>
        <v>22.423333333333332</v>
      </c>
    </row>
    <row r="10" spans="1:54" x14ac:dyDescent="0.25">
      <c r="A10" s="24" t="s">
        <v>8</v>
      </c>
      <c r="B10" s="45">
        <v>77.900000000000006</v>
      </c>
      <c r="C10" s="45">
        <v>82.4</v>
      </c>
      <c r="D10" s="45">
        <v>48.69</v>
      </c>
      <c r="E10" s="45">
        <v>75.66</v>
      </c>
      <c r="F10" s="45">
        <v>33.9</v>
      </c>
      <c r="G10" s="45">
        <v>50.56</v>
      </c>
      <c r="H10" s="45">
        <v>93.63</v>
      </c>
      <c r="I10" s="45">
        <v>79.78</v>
      </c>
      <c r="J10" s="50">
        <f t="shared" si="0"/>
        <v>86.704999999999998</v>
      </c>
      <c r="K10" s="45">
        <v>44.57</v>
      </c>
      <c r="L10" s="16">
        <f t="shared" si="1"/>
        <v>62.548124999999992</v>
      </c>
      <c r="M10" s="42">
        <v>63.18</v>
      </c>
      <c r="N10" s="42">
        <v>32.270000000000003</v>
      </c>
      <c r="O10" s="42">
        <v>44.09</v>
      </c>
      <c r="P10" s="42">
        <v>75.45</v>
      </c>
      <c r="Q10" s="42">
        <v>48.41</v>
      </c>
      <c r="R10" s="42">
        <v>51.14</v>
      </c>
      <c r="S10" s="42">
        <v>86.36</v>
      </c>
      <c r="T10" s="42">
        <v>77.73</v>
      </c>
      <c r="U10" s="50">
        <f t="shared" si="2"/>
        <v>82.045000000000002</v>
      </c>
      <c r="V10" s="42">
        <v>30.45</v>
      </c>
      <c r="W10" s="16">
        <f t="shared" si="3"/>
        <v>53.379374999999996</v>
      </c>
      <c r="X10" s="42">
        <v>78.760000000000005</v>
      </c>
      <c r="Y10" s="42">
        <v>49.12</v>
      </c>
      <c r="Z10" s="42">
        <v>85.84</v>
      </c>
      <c r="AA10" s="42">
        <v>93.36</v>
      </c>
      <c r="AB10" s="42">
        <v>82.74</v>
      </c>
      <c r="AC10" s="13">
        <f t="shared" si="4"/>
        <v>88.05</v>
      </c>
      <c r="AD10" s="42">
        <v>62.39</v>
      </c>
      <c r="AE10" s="42">
        <v>80.53</v>
      </c>
      <c r="AF10" s="42">
        <v>71.239999999999995</v>
      </c>
      <c r="AG10" s="42">
        <v>44.69</v>
      </c>
      <c r="AH10" s="42">
        <v>61.5</v>
      </c>
      <c r="AI10" s="42">
        <v>67.260000000000005</v>
      </c>
      <c r="AJ10" s="42">
        <v>48.67</v>
      </c>
      <c r="AK10" s="42">
        <v>60.62</v>
      </c>
      <c r="AL10" s="42">
        <v>41.59</v>
      </c>
      <c r="AM10" s="42">
        <v>26.55</v>
      </c>
      <c r="AN10" s="17">
        <f t="shared" si="5"/>
        <v>61.914999999999985</v>
      </c>
      <c r="AO10" s="42">
        <v>38.58</v>
      </c>
      <c r="AP10" s="42">
        <v>71.540000000000006</v>
      </c>
      <c r="AQ10" s="42">
        <v>47.19</v>
      </c>
      <c r="AR10" s="13">
        <f t="shared" si="6"/>
        <v>59.365000000000002</v>
      </c>
      <c r="AS10" s="17">
        <f t="shared" si="7"/>
        <v>48.972499999999997</v>
      </c>
      <c r="AT10" s="42">
        <v>39.770000000000003</v>
      </c>
      <c r="AU10" s="42">
        <v>57.73</v>
      </c>
      <c r="AV10" s="42">
        <v>47.27</v>
      </c>
      <c r="AW10" s="13">
        <f t="shared" si="8"/>
        <v>52.5</v>
      </c>
      <c r="AX10" s="17">
        <f t="shared" si="9"/>
        <v>46.135000000000005</v>
      </c>
      <c r="AY10" s="42">
        <v>31.86</v>
      </c>
      <c r="AZ10" s="42">
        <v>21.9</v>
      </c>
      <c r="BA10" s="42">
        <v>10.84</v>
      </c>
      <c r="BB10" s="17">
        <f t="shared" si="10"/>
        <v>21.533333333333331</v>
      </c>
    </row>
    <row r="11" spans="1:54" x14ac:dyDescent="0.25">
      <c r="A11" s="24" t="s">
        <v>9</v>
      </c>
      <c r="B11" s="45">
        <v>78.099999999999994</v>
      </c>
      <c r="C11" s="45">
        <v>79.08</v>
      </c>
      <c r="D11" s="45">
        <v>47.71</v>
      </c>
      <c r="E11" s="45">
        <v>78.760000000000005</v>
      </c>
      <c r="F11" s="45">
        <v>50.82</v>
      </c>
      <c r="G11" s="45">
        <v>49.02</v>
      </c>
      <c r="H11" s="45">
        <v>93.46</v>
      </c>
      <c r="I11" s="45">
        <v>87.91</v>
      </c>
      <c r="J11" s="50">
        <f t="shared" si="0"/>
        <v>90.685000000000002</v>
      </c>
      <c r="K11" s="45">
        <v>28.1</v>
      </c>
      <c r="L11" s="16">
        <f t="shared" si="1"/>
        <v>62.784375000000004</v>
      </c>
      <c r="M11" s="42">
        <v>54.55</v>
      </c>
      <c r="N11" s="42">
        <v>75.760000000000005</v>
      </c>
      <c r="O11" s="42">
        <v>35.69</v>
      </c>
      <c r="P11" s="42">
        <v>79.12</v>
      </c>
      <c r="Q11" s="42">
        <v>42.93</v>
      </c>
      <c r="R11" s="42">
        <v>45.79</v>
      </c>
      <c r="S11" s="42">
        <v>90.24</v>
      </c>
      <c r="T11" s="42">
        <v>79.8</v>
      </c>
      <c r="U11" s="50">
        <f t="shared" si="2"/>
        <v>85.02</v>
      </c>
      <c r="V11" s="42">
        <v>19.53</v>
      </c>
      <c r="W11" s="16">
        <f t="shared" si="3"/>
        <v>54.798749999999998</v>
      </c>
      <c r="X11" s="42">
        <v>61.42</v>
      </c>
      <c r="Y11" s="42">
        <v>42.91</v>
      </c>
      <c r="Z11" s="42">
        <v>81.5</v>
      </c>
      <c r="AA11" s="42">
        <v>90.16</v>
      </c>
      <c r="AB11" s="42">
        <v>77.56</v>
      </c>
      <c r="AC11" s="13">
        <f t="shared" si="4"/>
        <v>83.86</v>
      </c>
      <c r="AD11" s="42">
        <v>71.650000000000006</v>
      </c>
      <c r="AE11" s="42">
        <v>79.13</v>
      </c>
      <c r="AF11" s="42">
        <v>63.78</v>
      </c>
      <c r="AG11" s="42">
        <v>39.76</v>
      </c>
      <c r="AH11" s="42">
        <v>62.2</v>
      </c>
      <c r="AI11" s="42">
        <v>61.81</v>
      </c>
      <c r="AJ11" s="42">
        <v>64.569999999999993</v>
      </c>
      <c r="AK11" s="42">
        <v>58.86</v>
      </c>
      <c r="AL11" s="42">
        <v>49.41</v>
      </c>
      <c r="AM11" s="42">
        <v>36.020000000000003</v>
      </c>
      <c r="AN11" s="17">
        <f t="shared" si="5"/>
        <v>61.205714285714279</v>
      </c>
      <c r="AO11" s="42">
        <v>37.090000000000003</v>
      </c>
      <c r="AP11" s="42">
        <v>64.38</v>
      </c>
      <c r="AQ11" s="42">
        <v>50.33</v>
      </c>
      <c r="AR11" s="13">
        <f t="shared" si="6"/>
        <v>57.354999999999997</v>
      </c>
      <c r="AS11" s="17">
        <f t="shared" si="7"/>
        <v>47.222499999999997</v>
      </c>
      <c r="AT11" s="42">
        <v>47.64</v>
      </c>
      <c r="AU11" s="42">
        <v>54.55</v>
      </c>
      <c r="AV11" s="42">
        <v>50.51</v>
      </c>
      <c r="AW11" s="13">
        <f t="shared" si="8"/>
        <v>52.53</v>
      </c>
      <c r="AX11" s="17">
        <f t="shared" si="9"/>
        <v>50.085000000000001</v>
      </c>
      <c r="AY11" s="42">
        <v>18.899999999999999</v>
      </c>
      <c r="AZ11" s="42">
        <v>22.05</v>
      </c>
      <c r="BA11" s="42">
        <v>6.1</v>
      </c>
      <c r="BB11" s="17">
        <f t="shared" si="10"/>
        <v>15.683333333333335</v>
      </c>
    </row>
    <row r="12" spans="1:54" x14ac:dyDescent="0.25">
      <c r="A12" s="24" t="s">
        <v>10</v>
      </c>
      <c r="B12" s="45">
        <v>61.08</v>
      </c>
      <c r="C12" s="45">
        <v>72.16</v>
      </c>
      <c r="D12" s="45">
        <v>35.93</v>
      </c>
      <c r="E12" s="45">
        <v>70.36</v>
      </c>
      <c r="F12" s="45">
        <v>31.89</v>
      </c>
      <c r="G12" s="45">
        <v>55.54</v>
      </c>
      <c r="H12" s="45">
        <v>85.03</v>
      </c>
      <c r="I12" s="45">
        <v>68.260000000000005</v>
      </c>
      <c r="J12" s="50">
        <f t="shared" si="0"/>
        <v>76.64500000000001</v>
      </c>
      <c r="K12" s="45">
        <v>33.83</v>
      </c>
      <c r="L12" s="16">
        <f t="shared" si="1"/>
        <v>54.679375</v>
      </c>
      <c r="M12" s="42">
        <v>64.290000000000006</v>
      </c>
      <c r="N12" s="42">
        <v>77.27</v>
      </c>
      <c r="O12" s="42">
        <v>42.21</v>
      </c>
      <c r="P12" s="42">
        <v>79.55</v>
      </c>
      <c r="Q12" s="42">
        <v>31.01</v>
      </c>
      <c r="R12" s="42">
        <v>53.08</v>
      </c>
      <c r="S12" s="42">
        <v>91.56</v>
      </c>
      <c r="T12" s="42">
        <v>80.84</v>
      </c>
      <c r="U12" s="50">
        <f t="shared" si="2"/>
        <v>86.2</v>
      </c>
      <c r="V12" s="42">
        <v>29.22</v>
      </c>
      <c r="W12" s="16">
        <f t="shared" si="3"/>
        <v>57.853749999999991</v>
      </c>
      <c r="X12" s="42">
        <v>54.32</v>
      </c>
      <c r="Y12" s="42">
        <v>44.75</v>
      </c>
      <c r="Z12" s="42">
        <v>80.56</v>
      </c>
      <c r="AA12" s="42">
        <v>95.99</v>
      </c>
      <c r="AB12" s="42">
        <v>76.849999999999994</v>
      </c>
      <c r="AC12" s="13">
        <f t="shared" si="4"/>
        <v>86.419999999999987</v>
      </c>
      <c r="AD12" s="42">
        <v>54.01</v>
      </c>
      <c r="AE12" s="42">
        <v>70.680000000000007</v>
      </c>
      <c r="AF12" s="42">
        <v>65.430000000000007</v>
      </c>
      <c r="AG12" s="42">
        <v>46.3</v>
      </c>
      <c r="AH12" s="42">
        <v>58.64</v>
      </c>
      <c r="AI12" s="42">
        <v>54.94</v>
      </c>
      <c r="AJ12" s="42">
        <v>51.7</v>
      </c>
      <c r="AK12" s="42">
        <v>55.25</v>
      </c>
      <c r="AL12" s="42">
        <v>34.880000000000003</v>
      </c>
      <c r="AM12" s="42">
        <v>27.78</v>
      </c>
      <c r="AN12" s="17">
        <f t="shared" si="5"/>
        <v>56.118571428571428</v>
      </c>
      <c r="AO12" s="42">
        <v>42.66</v>
      </c>
      <c r="AP12" s="42">
        <v>49.7</v>
      </c>
      <c r="AQ12" s="42">
        <v>52.1</v>
      </c>
      <c r="AR12" s="13">
        <f t="shared" si="6"/>
        <v>50.900000000000006</v>
      </c>
      <c r="AS12" s="17">
        <f t="shared" si="7"/>
        <v>46.78</v>
      </c>
      <c r="AT12" s="42">
        <v>54.87</v>
      </c>
      <c r="AU12" s="42">
        <v>61.36</v>
      </c>
      <c r="AV12" s="42">
        <v>50</v>
      </c>
      <c r="AW12" s="13">
        <f t="shared" si="8"/>
        <v>55.68</v>
      </c>
      <c r="AX12" s="17">
        <f t="shared" si="9"/>
        <v>55.274999999999999</v>
      </c>
      <c r="AY12" s="42">
        <v>16.36</v>
      </c>
      <c r="AZ12" s="42">
        <v>21.3</v>
      </c>
      <c r="BA12" s="42">
        <v>10.96</v>
      </c>
      <c r="BB12" s="17">
        <f t="shared" si="10"/>
        <v>16.206666666666667</v>
      </c>
    </row>
    <row r="13" spans="1:54" x14ac:dyDescent="0.25">
      <c r="A13" s="24" t="s">
        <v>11</v>
      </c>
      <c r="B13" s="45">
        <v>56.82</v>
      </c>
      <c r="C13" s="45">
        <v>71.97</v>
      </c>
      <c r="D13" s="45">
        <v>34.85</v>
      </c>
      <c r="E13" s="45">
        <v>65.91</v>
      </c>
      <c r="F13" s="45">
        <v>31.06</v>
      </c>
      <c r="G13" s="45">
        <v>47.35</v>
      </c>
      <c r="H13" s="45">
        <v>82.58</v>
      </c>
      <c r="I13" s="45">
        <v>72.73</v>
      </c>
      <c r="J13" s="50">
        <f t="shared" si="0"/>
        <v>77.655000000000001</v>
      </c>
      <c r="K13" s="45">
        <v>38.64</v>
      </c>
      <c r="L13" s="16">
        <f t="shared" si="1"/>
        <v>53.031874999999999</v>
      </c>
      <c r="M13" s="42">
        <v>79.56</v>
      </c>
      <c r="N13" s="42">
        <v>73.72</v>
      </c>
      <c r="O13" s="42">
        <v>48.18</v>
      </c>
      <c r="P13" s="42">
        <v>73.72</v>
      </c>
      <c r="Q13" s="42">
        <v>44.16</v>
      </c>
      <c r="R13" s="42">
        <v>56.93</v>
      </c>
      <c r="S13" s="42">
        <v>91.97</v>
      </c>
      <c r="T13" s="42">
        <v>78.83</v>
      </c>
      <c r="U13" s="50">
        <f t="shared" si="2"/>
        <v>85.4</v>
      </c>
      <c r="V13" s="42">
        <v>55.47</v>
      </c>
      <c r="W13" s="16">
        <f t="shared" si="3"/>
        <v>64.642500000000013</v>
      </c>
      <c r="X13" s="42">
        <v>64.180000000000007</v>
      </c>
      <c r="Y13" s="42">
        <v>61.19</v>
      </c>
      <c r="Z13" s="42">
        <v>88.06</v>
      </c>
      <c r="AA13" s="42">
        <v>91.79</v>
      </c>
      <c r="AB13" s="42">
        <v>79.849999999999994</v>
      </c>
      <c r="AC13" s="13">
        <f t="shared" si="4"/>
        <v>85.82</v>
      </c>
      <c r="AD13" s="42">
        <v>61.19</v>
      </c>
      <c r="AE13" s="42">
        <v>80.599999999999994</v>
      </c>
      <c r="AF13" s="42">
        <v>74.63</v>
      </c>
      <c r="AG13" s="42">
        <v>47.76</v>
      </c>
      <c r="AH13" s="42">
        <v>70.900000000000006</v>
      </c>
      <c r="AI13" s="42">
        <v>65.67</v>
      </c>
      <c r="AJ13" s="42">
        <v>55.97</v>
      </c>
      <c r="AK13" s="42">
        <v>54.48</v>
      </c>
      <c r="AL13" s="42">
        <v>44.03</v>
      </c>
      <c r="AM13" s="42">
        <v>36.94</v>
      </c>
      <c r="AN13" s="17">
        <f t="shared" si="5"/>
        <v>63.672857142857133</v>
      </c>
      <c r="AO13" s="42">
        <v>37.880000000000003</v>
      </c>
      <c r="AP13" s="42">
        <v>61.36</v>
      </c>
      <c r="AQ13" s="42">
        <v>75</v>
      </c>
      <c r="AR13" s="13">
        <f t="shared" si="6"/>
        <v>68.180000000000007</v>
      </c>
      <c r="AS13" s="17">
        <f t="shared" si="7"/>
        <v>53.03</v>
      </c>
      <c r="AT13" s="42">
        <v>52.19</v>
      </c>
      <c r="AU13" s="42">
        <v>69.34</v>
      </c>
      <c r="AV13" s="42">
        <v>64.23</v>
      </c>
      <c r="AW13" s="13">
        <f t="shared" si="8"/>
        <v>66.784999999999997</v>
      </c>
      <c r="AX13" s="17">
        <f t="shared" si="9"/>
        <v>59.487499999999997</v>
      </c>
      <c r="AY13" s="42">
        <v>41.79</v>
      </c>
      <c r="AZ13" s="42">
        <v>30.6</v>
      </c>
      <c r="BA13" s="42">
        <v>14.93</v>
      </c>
      <c r="BB13" s="17">
        <f t="shared" si="10"/>
        <v>29.106666666666666</v>
      </c>
    </row>
    <row r="14" spans="1:54" x14ac:dyDescent="0.25">
      <c r="A14" s="24" t="s">
        <v>12</v>
      </c>
      <c r="B14" s="45">
        <v>56.1</v>
      </c>
      <c r="C14" s="45">
        <v>64.63</v>
      </c>
      <c r="D14" s="45">
        <v>31.71</v>
      </c>
      <c r="E14" s="45">
        <v>71.95</v>
      </c>
      <c r="F14" s="45">
        <v>25</v>
      </c>
      <c r="G14" s="45">
        <v>41.46</v>
      </c>
      <c r="H14" s="45">
        <v>92.68</v>
      </c>
      <c r="I14" s="45">
        <v>70.73</v>
      </c>
      <c r="J14" s="50">
        <f t="shared" si="0"/>
        <v>81.705000000000013</v>
      </c>
      <c r="K14" s="45">
        <v>26.83</v>
      </c>
      <c r="L14" s="16">
        <f t="shared" si="1"/>
        <v>49.923124999999992</v>
      </c>
      <c r="M14" s="42">
        <v>86.49</v>
      </c>
      <c r="N14" s="42">
        <v>86.49</v>
      </c>
      <c r="O14" s="42">
        <v>45.95</v>
      </c>
      <c r="P14" s="42">
        <v>89.19</v>
      </c>
      <c r="Q14" s="42">
        <v>53.38</v>
      </c>
      <c r="R14" s="42">
        <v>55.41</v>
      </c>
      <c r="S14" s="42">
        <v>94.59</v>
      </c>
      <c r="T14" s="42">
        <v>87.84</v>
      </c>
      <c r="U14" s="50">
        <f t="shared" si="2"/>
        <v>91.215000000000003</v>
      </c>
      <c r="V14" s="42">
        <v>50</v>
      </c>
      <c r="W14" s="16">
        <f t="shared" si="3"/>
        <v>69.765625</v>
      </c>
      <c r="X14" s="42">
        <v>83.72</v>
      </c>
      <c r="Y14" s="42">
        <v>72.09</v>
      </c>
      <c r="Z14" s="42">
        <v>80.23</v>
      </c>
      <c r="AA14" s="42">
        <v>93.02</v>
      </c>
      <c r="AB14" s="42">
        <v>90.7</v>
      </c>
      <c r="AC14" s="13">
        <f t="shared" si="4"/>
        <v>91.86</v>
      </c>
      <c r="AD14" s="42">
        <v>69.77</v>
      </c>
      <c r="AE14" s="42">
        <v>76.739999999999995</v>
      </c>
      <c r="AF14" s="42">
        <v>83.72</v>
      </c>
      <c r="AG14" s="42">
        <v>61.63</v>
      </c>
      <c r="AH14" s="42">
        <v>65.12</v>
      </c>
      <c r="AI14" s="42">
        <v>59.3</v>
      </c>
      <c r="AJ14" s="42">
        <v>48.84</v>
      </c>
      <c r="AK14" s="42">
        <v>46.51</v>
      </c>
      <c r="AL14" s="42">
        <v>36.049999999999997</v>
      </c>
      <c r="AM14" s="42">
        <v>38.950000000000003</v>
      </c>
      <c r="AN14" s="17">
        <f t="shared" si="5"/>
        <v>65.323571428571427</v>
      </c>
      <c r="AO14" s="42">
        <v>40.24</v>
      </c>
      <c r="AP14" s="42">
        <v>58.54</v>
      </c>
      <c r="AQ14" s="42">
        <v>48.78</v>
      </c>
      <c r="AR14" s="13">
        <f t="shared" si="6"/>
        <v>53.66</v>
      </c>
      <c r="AS14" s="17">
        <f t="shared" si="7"/>
        <v>46.95</v>
      </c>
      <c r="AT14" s="42">
        <v>44.59</v>
      </c>
      <c r="AU14" s="42">
        <v>62.16</v>
      </c>
      <c r="AV14" s="42">
        <v>74.319999999999993</v>
      </c>
      <c r="AW14" s="13">
        <f t="shared" si="8"/>
        <v>68.239999999999995</v>
      </c>
      <c r="AX14" s="17">
        <f t="shared" si="9"/>
        <v>56.414999999999999</v>
      </c>
      <c r="AY14" s="42">
        <v>48.84</v>
      </c>
      <c r="AZ14" s="42">
        <v>17.440000000000001</v>
      </c>
      <c r="BA14" s="42">
        <v>9.8800000000000008</v>
      </c>
      <c r="BB14" s="17">
        <f t="shared" si="10"/>
        <v>25.386666666666667</v>
      </c>
    </row>
    <row r="15" spans="1:54" x14ac:dyDescent="0.25">
      <c r="A15" s="24" t="s">
        <v>13</v>
      </c>
      <c r="B15" s="45">
        <v>58.62</v>
      </c>
      <c r="C15" s="45">
        <v>75.52</v>
      </c>
      <c r="D15" s="45">
        <v>47.24</v>
      </c>
      <c r="E15" s="45">
        <v>83.79</v>
      </c>
      <c r="F15" s="45">
        <v>31.03</v>
      </c>
      <c r="G15" s="45">
        <v>47.93</v>
      </c>
      <c r="H15" s="45">
        <v>88.62</v>
      </c>
      <c r="I15" s="45">
        <v>71.38</v>
      </c>
      <c r="J15" s="50">
        <f t="shared" si="0"/>
        <v>80</v>
      </c>
      <c r="K15" s="45">
        <v>43.79</v>
      </c>
      <c r="L15" s="16">
        <f t="shared" si="1"/>
        <v>58.490000000000009</v>
      </c>
      <c r="M15" s="42">
        <v>83.77</v>
      </c>
      <c r="N15" s="42">
        <v>84.77</v>
      </c>
      <c r="O15" s="42">
        <v>37.42</v>
      </c>
      <c r="P15" s="42">
        <v>68.87</v>
      </c>
      <c r="Q15" s="42">
        <v>40.89</v>
      </c>
      <c r="R15" s="42">
        <v>45.36</v>
      </c>
      <c r="S15" s="42">
        <v>94.04</v>
      </c>
      <c r="T15" s="42">
        <v>79.47</v>
      </c>
      <c r="U15" s="50">
        <f t="shared" si="2"/>
        <v>86.754999999999995</v>
      </c>
      <c r="V15" s="42">
        <v>44.7</v>
      </c>
      <c r="W15" s="16">
        <f t="shared" si="3"/>
        <v>61.566874999999996</v>
      </c>
      <c r="X15" s="42">
        <v>76.209999999999994</v>
      </c>
      <c r="Y15" s="42">
        <v>41.26</v>
      </c>
      <c r="Z15" s="42">
        <v>84.39</v>
      </c>
      <c r="AA15" s="42">
        <v>91.08</v>
      </c>
      <c r="AB15" s="42">
        <v>77.7</v>
      </c>
      <c r="AC15" s="13">
        <f t="shared" si="4"/>
        <v>84.39</v>
      </c>
      <c r="AD15" s="42">
        <v>62.08</v>
      </c>
      <c r="AE15" s="42">
        <v>83.27</v>
      </c>
      <c r="AF15" s="42">
        <v>56.88</v>
      </c>
      <c r="AG15" s="42">
        <v>53.16</v>
      </c>
      <c r="AH15" s="42">
        <v>69.89</v>
      </c>
      <c r="AI15" s="42">
        <v>68.77</v>
      </c>
      <c r="AJ15" s="42">
        <v>58.18</v>
      </c>
      <c r="AK15" s="42">
        <v>60.41</v>
      </c>
      <c r="AL15" s="42">
        <v>44.61</v>
      </c>
      <c r="AM15" s="42">
        <v>34.94</v>
      </c>
      <c r="AN15" s="17">
        <f t="shared" si="5"/>
        <v>62.745714285714271</v>
      </c>
      <c r="AO15" s="42">
        <v>36.549999999999997</v>
      </c>
      <c r="AP15" s="42">
        <v>60.34</v>
      </c>
      <c r="AQ15" s="42">
        <v>53.1</v>
      </c>
      <c r="AR15" s="13">
        <f t="shared" si="6"/>
        <v>56.72</v>
      </c>
      <c r="AS15" s="17">
        <f t="shared" si="7"/>
        <v>46.634999999999998</v>
      </c>
      <c r="AT15" s="42">
        <v>37.090000000000003</v>
      </c>
      <c r="AU15" s="42">
        <v>60.26</v>
      </c>
      <c r="AV15" s="42">
        <v>60.26</v>
      </c>
      <c r="AW15" s="13">
        <f t="shared" si="8"/>
        <v>60.26</v>
      </c>
      <c r="AX15" s="17">
        <f t="shared" si="9"/>
        <v>48.674999999999997</v>
      </c>
      <c r="AY15" s="42">
        <v>36.43</v>
      </c>
      <c r="AZ15" s="42">
        <v>19.14</v>
      </c>
      <c r="BA15" s="42">
        <v>7.81</v>
      </c>
      <c r="BB15" s="17">
        <f t="shared" si="10"/>
        <v>21.126666666666669</v>
      </c>
    </row>
    <row r="16" spans="1:54" x14ac:dyDescent="0.25">
      <c r="A16" s="24" t="s">
        <v>14</v>
      </c>
      <c r="B16" s="45">
        <v>86.6</v>
      </c>
      <c r="C16" s="45">
        <v>72.16</v>
      </c>
      <c r="D16" s="45">
        <v>45.36</v>
      </c>
      <c r="E16" s="45">
        <v>64.95</v>
      </c>
      <c r="F16" s="45">
        <v>31.44</v>
      </c>
      <c r="G16" s="45">
        <v>52.58</v>
      </c>
      <c r="H16" s="45">
        <v>86.6</v>
      </c>
      <c r="I16" s="45">
        <v>68.040000000000006</v>
      </c>
      <c r="J16" s="50">
        <f t="shared" si="0"/>
        <v>77.319999999999993</v>
      </c>
      <c r="K16" s="45">
        <v>37.11</v>
      </c>
      <c r="L16" s="16">
        <f t="shared" si="1"/>
        <v>58.44</v>
      </c>
      <c r="M16" s="42">
        <v>75.680000000000007</v>
      </c>
      <c r="N16" s="42">
        <v>76.58</v>
      </c>
      <c r="O16" s="42">
        <v>25.23</v>
      </c>
      <c r="P16" s="42">
        <v>74.77</v>
      </c>
      <c r="Q16" s="42">
        <v>32.43</v>
      </c>
      <c r="R16" s="42">
        <v>38.29</v>
      </c>
      <c r="S16" s="42">
        <v>88.29</v>
      </c>
      <c r="T16" s="42">
        <v>74.77</v>
      </c>
      <c r="U16" s="50">
        <f t="shared" si="2"/>
        <v>81.53</v>
      </c>
      <c r="V16" s="42">
        <v>42.34</v>
      </c>
      <c r="W16" s="16">
        <f t="shared" si="3"/>
        <v>55.856250000000003</v>
      </c>
      <c r="X16" s="42">
        <v>67.8</v>
      </c>
      <c r="Y16" s="42">
        <v>46.61</v>
      </c>
      <c r="Z16" s="42">
        <v>80.510000000000005</v>
      </c>
      <c r="AA16" s="42">
        <v>90.68</v>
      </c>
      <c r="AB16" s="42">
        <v>92.37</v>
      </c>
      <c r="AC16" s="13">
        <f t="shared" si="4"/>
        <v>91.525000000000006</v>
      </c>
      <c r="AD16" s="42">
        <v>66.099999999999994</v>
      </c>
      <c r="AE16" s="42">
        <v>86.44</v>
      </c>
      <c r="AF16" s="42">
        <v>60.17</v>
      </c>
      <c r="AG16" s="42">
        <v>52.54</v>
      </c>
      <c r="AH16" s="42">
        <v>75.42</v>
      </c>
      <c r="AI16" s="42">
        <v>58.47</v>
      </c>
      <c r="AJ16" s="42">
        <v>51.27</v>
      </c>
      <c r="AK16" s="42">
        <v>60.17</v>
      </c>
      <c r="AL16" s="42">
        <v>39.409999999999997</v>
      </c>
      <c r="AM16" s="42">
        <v>39.83</v>
      </c>
      <c r="AN16" s="17">
        <f t="shared" si="5"/>
        <v>62.590357142857144</v>
      </c>
      <c r="AO16" s="42">
        <v>42.78</v>
      </c>
      <c r="AP16" s="42">
        <v>59.79</v>
      </c>
      <c r="AQ16" s="42">
        <v>45.36</v>
      </c>
      <c r="AR16" s="13">
        <f t="shared" si="6"/>
        <v>52.575000000000003</v>
      </c>
      <c r="AS16" s="17">
        <f t="shared" si="7"/>
        <v>47.677500000000002</v>
      </c>
      <c r="AT16" s="42">
        <v>45.5</v>
      </c>
      <c r="AU16" s="42">
        <v>63.96</v>
      </c>
      <c r="AV16" s="42">
        <v>46.85</v>
      </c>
      <c r="AW16" s="13">
        <f t="shared" si="8"/>
        <v>55.405000000000001</v>
      </c>
      <c r="AX16" s="17">
        <f t="shared" si="9"/>
        <v>50.452500000000001</v>
      </c>
      <c r="AY16" s="42">
        <v>29.66</v>
      </c>
      <c r="AZ16" s="42">
        <v>20.34</v>
      </c>
      <c r="BA16" s="42">
        <v>8.9</v>
      </c>
      <c r="BB16" s="17">
        <f t="shared" si="10"/>
        <v>19.633333333333333</v>
      </c>
    </row>
    <row r="17" spans="1:54" x14ac:dyDescent="0.25">
      <c r="A17" s="24" t="s">
        <v>15</v>
      </c>
      <c r="B17" s="45">
        <v>55.11</v>
      </c>
      <c r="C17" s="45">
        <v>67.05</v>
      </c>
      <c r="D17" s="45">
        <v>44.89</v>
      </c>
      <c r="E17" s="45">
        <v>69.89</v>
      </c>
      <c r="F17" s="45">
        <v>32.67</v>
      </c>
      <c r="G17" s="45">
        <v>51.7</v>
      </c>
      <c r="H17" s="45">
        <v>82.39</v>
      </c>
      <c r="I17" s="45">
        <v>76.14</v>
      </c>
      <c r="J17" s="50">
        <f t="shared" si="0"/>
        <v>79.265000000000001</v>
      </c>
      <c r="K17" s="45">
        <v>18.75</v>
      </c>
      <c r="L17" s="16">
        <f t="shared" si="1"/>
        <v>52.415624999999999</v>
      </c>
      <c r="M17" s="42">
        <v>48.72</v>
      </c>
      <c r="N17" s="42">
        <v>61.03</v>
      </c>
      <c r="O17" s="42">
        <v>29.23</v>
      </c>
      <c r="P17" s="42">
        <v>70.77</v>
      </c>
      <c r="Q17" s="42">
        <v>38.72</v>
      </c>
      <c r="R17" s="42">
        <v>47.44</v>
      </c>
      <c r="S17" s="42">
        <v>91.28</v>
      </c>
      <c r="T17" s="42">
        <v>75.38</v>
      </c>
      <c r="U17" s="50">
        <f t="shared" si="2"/>
        <v>83.33</v>
      </c>
      <c r="V17" s="42">
        <v>26.67</v>
      </c>
      <c r="W17" s="16">
        <f t="shared" si="3"/>
        <v>50.738749999999996</v>
      </c>
      <c r="X17" s="42">
        <v>74.23</v>
      </c>
      <c r="Y17" s="42">
        <v>45.36</v>
      </c>
      <c r="Z17" s="42">
        <v>79.900000000000006</v>
      </c>
      <c r="AA17" s="42">
        <v>90.72</v>
      </c>
      <c r="AB17" s="42">
        <v>75.260000000000005</v>
      </c>
      <c r="AC17" s="13">
        <f t="shared" si="4"/>
        <v>82.990000000000009</v>
      </c>
      <c r="AD17" s="42">
        <v>63.4</v>
      </c>
      <c r="AE17" s="42">
        <v>75.77</v>
      </c>
      <c r="AF17" s="42">
        <v>57.73</v>
      </c>
      <c r="AG17" s="42">
        <v>49.48</v>
      </c>
      <c r="AH17" s="42">
        <v>63.92</v>
      </c>
      <c r="AI17" s="42">
        <v>56.19</v>
      </c>
      <c r="AJ17" s="42">
        <v>53.09</v>
      </c>
      <c r="AK17" s="42">
        <v>51.55</v>
      </c>
      <c r="AL17" s="42">
        <v>48.97</v>
      </c>
      <c r="AM17" s="42">
        <v>39.69</v>
      </c>
      <c r="AN17" s="17">
        <f t="shared" si="5"/>
        <v>60.162142857142854</v>
      </c>
      <c r="AO17" s="42">
        <v>38.92</v>
      </c>
      <c r="AP17" s="42">
        <v>50.57</v>
      </c>
      <c r="AQ17" s="42">
        <v>36.36</v>
      </c>
      <c r="AR17" s="13">
        <f t="shared" si="6"/>
        <v>43.465000000000003</v>
      </c>
      <c r="AS17" s="17">
        <f t="shared" si="7"/>
        <v>41.192500000000003</v>
      </c>
      <c r="AT17" s="42">
        <v>41.54</v>
      </c>
      <c r="AU17" s="42">
        <v>49.23</v>
      </c>
      <c r="AV17" s="42">
        <v>42.05</v>
      </c>
      <c r="AW17" s="13">
        <f t="shared" si="8"/>
        <v>45.64</v>
      </c>
      <c r="AX17" s="17">
        <f t="shared" si="9"/>
        <v>43.59</v>
      </c>
      <c r="AY17" s="42">
        <v>23.2</v>
      </c>
      <c r="AZ17" s="42">
        <v>17.78</v>
      </c>
      <c r="BA17" s="42">
        <v>8.25</v>
      </c>
      <c r="BB17" s="17">
        <f t="shared" si="10"/>
        <v>16.41</v>
      </c>
    </row>
    <row r="18" spans="1:54" x14ac:dyDescent="0.25">
      <c r="A18" s="24" t="s">
        <v>16</v>
      </c>
      <c r="B18" s="45">
        <v>49.41</v>
      </c>
      <c r="C18" s="45">
        <v>65.34</v>
      </c>
      <c r="D18" s="45">
        <v>36.770000000000003</v>
      </c>
      <c r="E18" s="45">
        <v>81.97</v>
      </c>
      <c r="F18" s="45">
        <v>45.55</v>
      </c>
      <c r="G18" s="45">
        <v>50.7</v>
      </c>
      <c r="H18" s="45">
        <v>84.54</v>
      </c>
      <c r="I18" s="45">
        <v>80.56</v>
      </c>
      <c r="J18" s="50">
        <f t="shared" si="0"/>
        <v>82.550000000000011</v>
      </c>
      <c r="K18" s="45">
        <v>26.23</v>
      </c>
      <c r="L18" s="16">
        <f t="shared" si="1"/>
        <v>54.815000000000005</v>
      </c>
      <c r="M18" s="42">
        <v>49.88</v>
      </c>
      <c r="N18" s="42">
        <v>64.92</v>
      </c>
      <c r="O18" s="42">
        <v>36.75</v>
      </c>
      <c r="P18" s="42">
        <v>69.45</v>
      </c>
      <c r="Q18" s="42">
        <v>36.869999999999997</v>
      </c>
      <c r="R18" s="42">
        <v>48.33</v>
      </c>
      <c r="S18" s="42">
        <v>89.5</v>
      </c>
      <c r="T18" s="42">
        <v>70.41</v>
      </c>
      <c r="U18" s="50">
        <f t="shared" si="2"/>
        <v>79.954999999999998</v>
      </c>
      <c r="V18" s="42">
        <v>22.2</v>
      </c>
      <c r="W18" s="16">
        <f t="shared" si="3"/>
        <v>51.044374999999995</v>
      </c>
      <c r="X18" s="42">
        <v>55.63</v>
      </c>
      <c r="Y18" s="42">
        <v>35.81</v>
      </c>
      <c r="Z18" s="42">
        <v>78.150000000000006</v>
      </c>
      <c r="AA18" s="42">
        <v>86.94</v>
      </c>
      <c r="AB18" s="42">
        <v>69.819999999999993</v>
      </c>
      <c r="AC18" s="13">
        <f t="shared" si="4"/>
        <v>78.38</v>
      </c>
      <c r="AD18" s="42">
        <v>41.67</v>
      </c>
      <c r="AE18" s="42">
        <v>75.680000000000007</v>
      </c>
      <c r="AF18" s="42">
        <v>60.36</v>
      </c>
      <c r="AG18" s="42">
        <v>37.159999999999997</v>
      </c>
      <c r="AH18" s="42">
        <v>57.66</v>
      </c>
      <c r="AI18" s="42">
        <v>62.84</v>
      </c>
      <c r="AJ18" s="42">
        <v>50.34</v>
      </c>
      <c r="AK18" s="42">
        <v>60.14</v>
      </c>
      <c r="AL18" s="42">
        <v>44.26</v>
      </c>
      <c r="AM18" s="42">
        <v>38.630000000000003</v>
      </c>
      <c r="AN18" s="17">
        <f t="shared" si="5"/>
        <v>55.479285714285716</v>
      </c>
      <c r="AO18" s="42">
        <v>42.04</v>
      </c>
      <c r="AP18" s="42">
        <v>49.18</v>
      </c>
      <c r="AQ18" s="42">
        <v>56.91</v>
      </c>
      <c r="AR18" s="13">
        <f t="shared" si="6"/>
        <v>53.045000000000002</v>
      </c>
      <c r="AS18" s="17">
        <f t="shared" si="7"/>
        <v>47.542500000000004</v>
      </c>
      <c r="AT18" s="42">
        <v>41.53</v>
      </c>
      <c r="AU18" s="42">
        <v>63.25</v>
      </c>
      <c r="AV18" s="42">
        <v>54.18</v>
      </c>
      <c r="AW18" s="13">
        <f t="shared" si="8"/>
        <v>58.715000000000003</v>
      </c>
      <c r="AX18" s="17">
        <f t="shared" si="9"/>
        <v>50.122500000000002</v>
      </c>
      <c r="AY18" s="42">
        <v>18.920000000000002</v>
      </c>
      <c r="AZ18" s="42">
        <v>20.38</v>
      </c>
      <c r="BA18" s="42">
        <v>13.96</v>
      </c>
      <c r="BB18" s="17">
        <f t="shared" si="10"/>
        <v>17.753333333333334</v>
      </c>
    </row>
    <row r="19" spans="1:54" x14ac:dyDescent="0.25">
      <c r="A19" s="24" t="s">
        <v>17</v>
      </c>
      <c r="B19" s="45">
        <v>69.64</v>
      </c>
      <c r="C19" s="45">
        <v>73.209999999999994</v>
      </c>
      <c r="D19" s="45">
        <v>30.36</v>
      </c>
      <c r="E19" s="45">
        <v>71.430000000000007</v>
      </c>
      <c r="F19" s="45">
        <v>46.43</v>
      </c>
      <c r="G19" s="45">
        <v>54.46</v>
      </c>
      <c r="H19" s="45">
        <v>91.07</v>
      </c>
      <c r="I19" s="45">
        <v>83.93</v>
      </c>
      <c r="J19" s="50">
        <f t="shared" si="0"/>
        <v>87.5</v>
      </c>
      <c r="K19" s="45">
        <v>33.93</v>
      </c>
      <c r="L19" s="16">
        <f t="shared" si="1"/>
        <v>58.37</v>
      </c>
      <c r="M19" s="42">
        <v>65.56</v>
      </c>
      <c r="N19" s="42">
        <v>74.44</v>
      </c>
      <c r="O19" s="42">
        <v>31.11</v>
      </c>
      <c r="P19" s="42">
        <v>71.11</v>
      </c>
      <c r="Q19" s="42">
        <v>45</v>
      </c>
      <c r="R19" s="42">
        <v>50</v>
      </c>
      <c r="S19" s="42">
        <v>93.33</v>
      </c>
      <c r="T19" s="42">
        <v>76.67</v>
      </c>
      <c r="U19" s="50">
        <f t="shared" si="2"/>
        <v>85</v>
      </c>
      <c r="V19" s="42">
        <v>25.56</v>
      </c>
      <c r="W19" s="16">
        <f t="shared" si="3"/>
        <v>55.972500000000004</v>
      </c>
      <c r="X19" s="42">
        <v>81.430000000000007</v>
      </c>
      <c r="Y19" s="42">
        <v>52.86</v>
      </c>
      <c r="Z19" s="42">
        <v>90</v>
      </c>
      <c r="AA19" s="42">
        <v>95.71</v>
      </c>
      <c r="AB19" s="42">
        <v>85.71</v>
      </c>
      <c r="AC19" s="13">
        <f t="shared" si="4"/>
        <v>90.71</v>
      </c>
      <c r="AD19" s="42">
        <v>65.709999999999994</v>
      </c>
      <c r="AE19" s="42">
        <v>90</v>
      </c>
      <c r="AF19" s="42">
        <v>82.86</v>
      </c>
      <c r="AG19" s="42">
        <v>48.57</v>
      </c>
      <c r="AH19" s="42">
        <v>61.43</v>
      </c>
      <c r="AI19" s="42">
        <v>62.86</v>
      </c>
      <c r="AJ19" s="42">
        <v>52.14</v>
      </c>
      <c r="AK19" s="42">
        <v>55.71</v>
      </c>
      <c r="AL19" s="42">
        <v>50.71</v>
      </c>
      <c r="AM19" s="42">
        <v>34.29</v>
      </c>
      <c r="AN19" s="17">
        <f t="shared" si="5"/>
        <v>65.662857142857135</v>
      </c>
      <c r="AO19" s="42">
        <v>50</v>
      </c>
      <c r="AP19" s="42">
        <v>57.14</v>
      </c>
      <c r="AQ19" s="42">
        <v>48.21</v>
      </c>
      <c r="AR19" s="13">
        <f t="shared" si="6"/>
        <v>52.674999999999997</v>
      </c>
      <c r="AS19" s="17">
        <f t="shared" si="7"/>
        <v>51.337499999999999</v>
      </c>
      <c r="AT19" s="42">
        <v>38.33</v>
      </c>
      <c r="AU19" s="42">
        <v>62.22</v>
      </c>
      <c r="AV19" s="42">
        <v>53.33</v>
      </c>
      <c r="AW19" s="13">
        <f t="shared" si="8"/>
        <v>57.774999999999999</v>
      </c>
      <c r="AX19" s="17">
        <f t="shared" si="9"/>
        <v>48.052499999999995</v>
      </c>
      <c r="AY19" s="42">
        <v>35.71</v>
      </c>
      <c r="AZ19" s="42">
        <v>18.57</v>
      </c>
      <c r="BA19" s="42">
        <v>4.29</v>
      </c>
      <c r="BB19" s="17">
        <f t="shared" si="10"/>
        <v>19.523333333333333</v>
      </c>
    </row>
    <row r="20" spans="1:54" x14ac:dyDescent="0.25">
      <c r="A20" s="24" t="s">
        <v>18</v>
      </c>
      <c r="B20" s="45">
        <v>61.54</v>
      </c>
      <c r="C20" s="45">
        <v>77.27</v>
      </c>
      <c r="D20" s="45">
        <v>48.6</v>
      </c>
      <c r="E20" s="45">
        <v>73.08</v>
      </c>
      <c r="F20" s="45">
        <v>40.03</v>
      </c>
      <c r="G20" s="45">
        <v>47.2</v>
      </c>
      <c r="H20" s="45">
        <v>81.12</v>
      </c>
      <c r="I20" s="45">
        <v>64.34</v>
      </c>
      <c r="J20" s="50">
        <f t="shared" si="0"/>
        <v>72.73</v>
      </c>
      <c r="K20" s="45">
        <v>27.62</v>
      </c>
      <c r="L20" s="16">
        <f t="shared" si="1"/>
        <v>56.008749999999999</v>
      </c>
      <c r="M20" s="42">
        <v>60.96</v>
      </c>
      <c r="N20" s="42">
        <v>81.680000000000007</v>
      </c>
      <c r="O20" s="42">
        <v>46.25</v>
      </c>
      <c r="P20" s="42">
        <v>77.180000000000007</v>
      </c>
      <c r="Q20" s="42">
        <v>50</v>
      </c>
      <c r="R20" s="42">
        <v>49.25</v>
      </c>
      <c r="S20" s="42">
        <v>91.59</v>
      </c>
      <c r="T20" s="42">
        <v>78.98</v>
      </c>
      <c r="U20" s="50">
        <f t="shared" si="2"/>
        <v>85.284999999999997</v>
      </c>
      <c r="V20" s="42">
        <v>31.23</v>
      </c>
      <c r="W20" s="16">
        <f t="shared" si="3"/>
        <v>60.229375000000005</v>
      </c>
      <c r="X20" s="42">
        <v>52.19</v>
      </c>
      <c r="Y20" s="42">
        <v>36.700000000000003</v>
      </c>
      <c r="Z20" s="42">
        <v>81.14</v>
      </c>
      <c r="AA20" s="42">
        <v>85.52</v>
      </c>
      <c r="AB20" s="42">
        <v>77.099999999999994</v>
      </c>
      <c r="AC20" s="13">
        <f t="shared" si="4"/>
        <v>81.31</v>
      </c>
      <c r="AD20" s="42">
        <v>57.58</v>
      </c>
      <c r="AE20" s="42">
        <v>76.77</v>
      </c>
      <c r="AF20" s="42">
        <v>63.97</v>
      </c>
      <c r="AG20" s="42">
        <v>44.78</v>
      </c>
      <c r="AH20" s="42">
        <v>60.27</v>
      </c>
      <c r="AI20" s="42">
        <v>64.98</v>
      </c>
      <c r="AJ20" s="42">
        <v>56.57</v>
      </c>
      <c r="AK20" s="42">
        <v>57.41</v>
      </c>
      <c r="AL20" s="42">
        <v>48.82</v>
      </c>
      <c r="AM20" s="42">
        <v>38.549999999999997</v>
      </c>
      <c r="AN20" s="17">
        <f t="shared" si="5"/>
        <v>58.645714285714284</v>
      </c>
      <c r="AO20" s="42">
        <v>42.13</v>
      </c>
      <c r="AP20" s="42">
        <v>41.26</v>
      </c>
      <c r="AQ20" s="42">
        <v>37.409999999999997</v>
      </c>
      <c r="AR20" s="13">
        <f t="shared" si="6"/>
        <v>39.334999999999994</v>
      </c>
      <c r="AS20" s="17">
        <f t="shared" si="7"/>
        <v>40.732500000000002</v>
      </c>
      <c r="AT20" s="42">
        <v>45.8</v>
      </c>
      <c r="AU20" s="42">
        <v>52.25</v>
      </c>
      <c r="AV20" s="42">
        <v>51.95</v>
      </c>
      <c r="AW20" s="13">
        <f t="shared" si="8"/>
        <v>52.1</v>
      </c>
      <c r="AX20" s="17">
        <f t="shared" si="9"/>
        <v>48.95</v>
      </c>
      <c r="AY20" s="42">
        <v>35.69</v>
      </c>
      <c r="AZ20" s="42">
        <v>26.26</v>
      </c>
      <c r="BA20" s="42">
        <v>15.49</v>
      </c>
      <c r="BB20" s="17">
        <f t="shared" si="10"/>
        <v>25.813333333333333</v>
      </c>
    </row>
    <row r="21" spans="1:54" x14ac:dyDescent="0.25">
      <c r="A21" s="24" t="s">
        <v>19</v>
      </c>
      <c r="B21" s="45">
        <v>67.8</v>
      </c>
      <c r="C21" s="45">
        <v>82.71</v>
      </c>
      <c r="D21" s="45">
        <v>46.1</v>
      </c>
      <c r="E21" s="45">
        <v>79.319999999999993</v>
      </c>
      <c r="F21" s="45">
        <v>45.25</v>
      </c>
      <c r="G21" s="45">
        <v>53.73</v>
      </c>
      <c r="H21" s="45">
        <v>89.83</v>
      </c>
      <c r="I21" s="45">
        <v>75.25</v>
      </c>
      <c r="J21" s="50">
        <f t="shared" si="0"/>
        <v>82.539999999999992</v>
      </c>
      <c r="K21" s="45">
        <v>30.17</v>
      </c>
      <c r="L21" s="16">
        <f t="shared" si="1"/>
        <v>60.952499999999993</v>
      </c>
      <c r="M21" s="42">
        <v>73.98</v>
      </c>
      <c r="N21" s="42">
        <v>81.5</v>
      </c>
      <c r="O21" s="42">
        <v>53.92</v>
      </c>
      <c r="P21" s="42">
        <v>73.98</v>
      </c>
      <c r="Q21" s="42">
        <v>48.28</v>
      </c>
      <c r="R21" s="42">
        <v>49.69</v>
      </c>
      <c r="S21" s="42">
        <v>93.73</v>
      </c>
      <c r="T21" s="42">
        <v>80.25</v>
      </c>
      <c r="U21" s="50">
        <f t="shared" si="2"/>
        <v>86.990000000000009</v>
      </c>
      <c r="V21" s="42">
        <v>50.47</v>
      </c>
      <c r="W21" s="16">
        <f t="shared" si="3"/>
        <v>64.851250000000007</v>
      </c>
      <c r="X21" s="42">
        <v>75</v>
      </c>
      <c r="Y21" s="42">
        <v>54.43</v>
      </c>
      <c r="Z21" s="42">
        <v>88.92</v>
      </c>
      <c r="AA21" s="42">
        <v>95.25</v>
      </c>
      <c r="AB21" s="42">
        <v>81.650000000000006</v>
      </c>
      <c r="AC21" s="13">
        <f t="shared" si="4"/>
        <v>88.45</v>
      </c>
      <c r="AD21" s="42">
        <v>55.06</v>
      </c>
      <c r="AE21" s="42">
        <v>81.650000000000006</v>
      </c>
      <c r="AF21" s="42">
        <v>83.86</v>
      </c>
      <c r="AG21" s="42">
        <v>56.96</v>
      </c>
      <c r="AH21" s="42">
        <v>75</v>
      </c>
      <c r="AI21" s="42">
        <v>61.39</v>
      </c>
      <c r="AJ21" s="42">
        <v>55.06</v>
      </c>
      <c r="AK21" s="42">
        <v>58.39</v>
      </c>
      <c r="AL21" s="42">
        <v>40.35</v>
      </c>
      <c r="AM21" s="42">
        <v>35.6</v>
      </c>
      <c r="AN21" s="17">
        <f t="shared" si="5"/>
        <v>65.008571428571429</v>
      </c>
      <c r="AO21" s="42">
        <v>54.92</v>
      </c>
      <c r="AP21" s="42">
        <v>66.44</v>
      </c>
      <c r="AQ21" s="42">
        <v>50.85</v>
      </c>
      <c r="AR21" s="13">
        <f t="shared" si="6"/>
        <v>58.644999999999996</v>
      </c>
      <c r="AS21" s="17">
        <f t="shared" si="7"/>
        <v>56.782499999999999</v>
      </c>
      <c r="AT21" s="42">
        <v>48.9</v>
      </c>
      <c r="AU21" s="42">
        <v>58.62</v>
      </c>
      <c r="AV21" s="42">
        <v>55.49</v>
      </c>
      <c r="AW21" s="13">
        <f t="shared" si="8"/>
        <v>57.055</v>
      </c>
      <c r="AX21" s="17">
        <f t="shared" si="9"/>
        <v>52.977499999999999</v>
      </c>
      <c r="AY21" s="42">
        <v>30.38</v>
      </c>
      <c r="AZ21" s="42">
        <v>15.82</v>
      </c>
      <c r="BA21" s="42">
        <v>0.95</v>
      </c>
      <c r="BB21" s="17">
        <f t="shared" si="10"/>
        <v>15.716666666666669</v>
      </c>
    </row>
    <row r="22" spans="1:54" x14ac:dyDescent="0.25">
      <c r="A22" s="24" t="s">
        <v>63</v>
      </c>
      <c r="B22" s="45">
        <v>83.28</v>
      </c>
      <c r="C22" s="45">
        <v>77.489999999999995</v>
      </c>
      <c r="D22" s="45">
        <v>31.51</v>
      </c>
      <c r="E22" s="45">
        <v>72.349999999999994</v>
      </c>
      <c r="F22" s="45">
        <v>42.77</v>
      </c>
      <c r="G22" s="45">
        <v>47.11</v>
      </c>
      <c r="H22" s="45">
        <v>91.64</v>
      </c>
      <c r="I22" s="45">
        <v>69.13</v>
      </c>
      <c r="J22" s="50">
        <f t="shared" si="0"/>
        <v>80.384999999999991</v>
      </c>
      <c r="K22" s="45">
        <v>33.76</v>
      </c>
      <c r="L22" s="16">
        <f t="shared" si="1"/>
        <v>58.581874999999997</v>
      </c>
      <c r="M22" s="42">
        <v>53.72</v>
      </c>
      <c r="N22" s="42">
        <v>72.069999999999993</v>
      </c>
      <c r="O22" s="42">
        <v>42.55</v>
      </c>
      <c r="P22" s="42">
        <v>77.13</v>
      </c>
      <c r="Q22" s="42">
        <v>34.97</v>
      </c>
      <c r="R22" s="42">
        <v>43.22</v>
      </c>
      <c r="S22" s="42">
        <v>88.83</v>
      </c>
      <c r="T22" s="42">
        <v>69.95</v>
      </c>
      <c r="U22" s="50">
        <f t="shared" si="2"/>
        <v>79.39</v>
      </c>
      <c r="V22" s="42">
        <v>28.99</v>
      </c>
      <c r="W22" s="16">
        <f t="shared" si="3"/>
        <v>54.004999999999995</v>
      </c>
      <c r="X22" s="42">
        <v>82.66</v>
      </c>
      <c r="Y22" s="42">
        <v>55.11</v>
      </c>
      <c r="Z22" s="42">
        <v>81.73</v>
      </c>
      <c r="AA22" s="42">
        <v>89.47</v>
      </c>
      <c r="AB22" s="42">
        <v>83.59</v>
      </c>
      <c r="AC22" s="13">
        <f t="shared" si="4"/>
        <v>86.53</v>
      </c>
      <c r="AD22" s="42">
        <v>64.400000000000006</v>
      </c>
      <c r="AE22" s="42">
        <v>83.9</v>
      </c>
      <c r="AF22" s="42">
        <v>77.709999999999994</v>
      </c>
      <c r="AG22" s="42">
        <v>52.94</v>
      </c>
      <c r="AH22" s="42">
        <v>59.44</v>
      </c>
      <c r="AI22" s="42">
        <v>61.61</v>
      </c>
      <c r="AJ22" s="42">
        <v>52.94</v>
      </c>
      <c r="AK22" s="42">
        <v>64.09</v>
      </c>
      <c r="AL22" s="42">
        <v>35.14</v>
      </c>
      <c r="AM22" s="42">
        <v>34.06</v>
      </c>
      <c r="AN22" s="17">
        <f t="shared" si="5"/>
        <v>63.732857142857142</v>
      </c>
      <c r="AO22" s="42">
        <v>43.41</v>
      </c>
      <c r="AP22" s="42">
        <v>57.56</v>
      </c>
      <c r="AQ22" s="42">
        <v>43.73</v>
      </c>
      <c r="AR22" s="13">
        <f t="shared" si="6"/>
        <v>50.644999999999996</v>
      </c>
      <c r="AS22" s="17">
        <f t="shared" si="7"/>
        <v>47.027499999999996</v>
      </c>
      <c r="AT22" s="42">
        <v>36.04</v>
      </c>
      <c r="AU22" s="42">
        <v>53.72</v>
      </c>
      <c r="AV22" s="42">
        <v>45.21</v>
      </c>
      <c r="AW22" s="13">
        <f t="shared" si="8"/>
        <v>49.465000000000003</v>
      </c>
      <c r="AX22" s="17">
        <f t="shared" si="9"/>
        <v>42.752499999999998</v>
      </c>
      <c r="AY22" s="42">
        <v>35.6</v>
      </c>
      <c r="AZ22" s="42">
        <v>14.86</v>
      </c>
      <c r="BA22" s="42">
        <v>2.94</v>
      </c>
      <c r="BB22" s="17">
        <f t="shared" si="10"/>
        <v>17.8</v>
      </c>
    </row>
    <row r="23" spans="1:54" x14ac:dyDescent="0.25">
      <c r="A23" s="24" t="s">
        <v>20</v>
      </c>
      <c r="B23" s="45">
        <v>51.79</v>
      </c>
      <c r="C23" s="45">
        <v>60.96</v>
      </c>
      <c r="D23" s="45">
        <v>36.65</v>
      </c>
      <c r="E23" s="45">
        <v>69.72</v>
      </c>
      <c r="F23" s="45">
        <v>33.47</v>
      </c>
      <c r="G23" s="45">
        <v>52.59</v>
      </c>
      <c r="H23" s="45">
        <v>83.67</v>
      </c>
      <c r="I23" s="45">
        <v>72.510000000000005</v>
      </c>
      <c r="J23" s="50">
        <f t="shared" si="0"/>
        <v>78.09</v>
      </c>
      <c r="K23" s="45">
        <v>20.72</v>
      </c>
      <c r="L23" s="16">
        <f t="shared" si="1"/>
        <v>50.498750000000001</v>
      </c>
      <c r="M23" s="42">
        <v>56.43</v>
      </c>
      <c r="N23" s="42">
        <v>68.05</v>
      </c>
      <c r="O23" s="42">
        <v>38.17</v>
      </c>
      <c r="P23" s="42">
        <v>80.91</v>
      </c>
      <c r="Q23" s="42">
        <v>36.93</v>
      </c>
      <c r="R23" s="42">
        <v>55.39</v>
      </c>
      <c r="S23" s="42">
        <v>95.85</v>
      </c>
      <c r="T23" s="42">
        <v>88.8</v>
      </c>
      <c r="U23" s="50">
        <f t="shared" si="2"/>
        <v>92.324999999999989</v>
      </c>
      <c r="V23" s="42">
        <v>27.39</v>
      </c>
      <c r="W23" s="16">
        <f t="shared" si="3"/>
        <v>56.949374999999989</v>
      </c>
      <c r="X23" s="42">
        <v>53.04</v>
      </c>
      <c r="Y23" s="42">
        <v>46.09</v>
      </c>
      <c r="Z23" s="42">
        <v>79.569999999999993</v>
      </c>
      <c r="AA23" s="42">
        <v>96.09</v>
      </c>
      <c r="AB23" s="42">
        <v>76.09</v>
      </c>
      <c r="AC23" s="13">
        <f t="shared" si="4"/>
        <v>86.09</v>
      </c>
      <c r="AD23" s="42">
        <v>49.57</v>
      </c>
      <c r="AE23" s="42">
        <v>73.91</v>
      </c>
      <c r="AF23" s="42">
        <v>57.39</v>
      </c>
      <c r="AG23" s="42">
        <v>42.17</v>
      </c>
      <c r="AH23" s="42">
        <v>52.61</v>
      </c>
      <c r="AI23" s="42">
        <v>58.26</v>
      </c>
      <c r="AJ23" s="42">
        <v>50.22</v>
      </c>
      <c r="AK23" s="42">
        <v>56.09</v>
      </c>
      <c r="AL23" s="42">
        <v>36.74</v>
      </c>
      <c r="AM23" s="42">
        <v>38.479999999999997</v>
      </c>
      <c r="AN23" s="17">
        <f t="shared" si="5"/>
        <v>55.730714285714285</v>
      </c>
      <c r="AO23" s="42">
        <v>39.24</v>
      </c>
      <c r="AP23" s="42">
        <v>47.01</v>
      </c>
      <c r="AQ23" s="42">
        <v>45.82</v>
      </c>
      <c r="AR23" s="13">
        <f t="shared" si="6"/>
        <v>46.414999999999999</v>
      </c>
      <c r="AS23" s="17">
        <f t="shared" si="7"/>
        <v>42.827500000000001</v>
      </c>
      <c r="AT23" s="42">
        <v>44.81</v>
      </c>
      <c r="AU23" s="42">
        <v>54.77</v>
      </c>
      <c r="AV23" s="42">
        <v>53.11</v>
      </c>
      <c r="AW23" s="13">
        <f t="shared" si="8"/>
        <v>53.94</v>
      </c>
      <c r="AX23" s="17">
        <f t="shared" si="9"/>
        <v>49.375</v>
      </c>
      <c r="AY23" s="42">
        <v>22.61</v>
      </c>
      <c r="AZ23" s="42">
        <v>23.04</v>
      </c>
      <c r="BA23" s="42">
        <v>9.1300000000000008</v>
      </c>
      <c r="BB23" s="17">
        <f t="shared" si="10"/>
        <v>18.260000000000002</v>
      </c>
    </row>
    <row r="24" spans="1:54" x14ac:dyDescent="0.25">
      <c r="A24" s="24" t="s">
        <v>21</v>
      </c>
      <c r="B24" s="45">
        <v>68.66</v>
      </c>
      <c r="C24" s="45">
        <v>70.569999999999993</v>
      </c>
      <c r="D24" s="45">
        <v>40.049999999999997</v>
      </c>
      <c r="E24" s="45">
        <v>68.66</v>
      </c>
      <c r="F24" s="45">
        <v>34.200000000000003</v>
      </c>
      <c r="G24" s="45">
        <v>41.28</v>
      </c>
      <c r="H24" s="45">
        <v>83.65</v>
      </c>
      <c r="I24" s="45">
        <v>68.39</v>
      </c>
      <c r="J24" s="50">
        <f t="shared" si="0"/>
        <v>76.02000000000001</v>
      </c>
      <c r="K24" s="45">
        <v>25.07</v>
      </c>
      <c r="L24" s="16">
        <f t="shared" si="1"/>
        <v>53.063749999999992</v>
      </c>
      <c r="M24" s="42">
        <v>74.83</v>
      </c>
      <c r="N24" s="42">
        <v>71.62</v>
      </c>
      <c r="O24" s="42">
        <v>46.91</v>
      </c>
      <c r="P24" s="42">
        <v>77.8</v>
      </c>
      <c r="Q24" s="42">
        <v>40.049999999999997</v>
      </c>
      <c r="R24" s="42">
        <v>46</v>
      </c>
      <c r="S24" s="42">
        <v>87.41</v>
      </c>
      <c r="T24" s="42">
        <v>78.260000000000005</v>
      </c>
      <c r="U24" s="50">
        <f t="shared" si="2"/>
        <v>82.835000000000008</v>
      </c>
      <c r="V24" s="42">
        <v>24.94</v>
      </c>
      <c r="W24" s="16">
        <f t="shared" si="3"/>
        <v>58.123124999999995</v>
      </c>
      <c r="X24" s="42">
        <v>70.37</v>
      </c>
      <c r="Y24" s="42">
        <v>63.46</v>
      </c>
      <c r="Z24" s="42">
        <v>82.96</v>
      </c>
      <c r="AA24" s="42">
        <v>88.64</v>
      </c>
      <c r="AB24" s="42">
        <v>81.73</v>
      </c>
      <c r="AC24" s="13">
        <f t="shared" si="4"/>
        <v>85.185000000000002</v>
      </c>
      <c r="AD24" s="42">
        <v>60.25</v>
      </c>
      <c r="AE24" s="42">
        <v>78.02</v>
      </c>
      <c r="AF24" s="42">
        <v>74.069999999999993</v>
      </c>
      <c r="AG24" s="42">
        <v>53.33</v>
      </c>
      <c r="AH24" s="42">
        <v>68.400000000000006</v>
      </c>
      <c r="AI24" s="42">
        <v>55.8</v>
      </c>
      <c r="AJ24" s="42">
        <v>48.89</v>
      </c>
      <c r="AK24" s="42">
        <v>52.59</v>
      </c>
      <c r="AL24" s="42">
        <v>38.270000000000003</v>
      </c>
      <c r="AM24" s="42">
        <v>38.270000000000003</v>
      </c>
      <c r="AN24" s="17">
        <f t="shared" si="5"/>
        <v>62.133214285714288</v>
      </c>
      <c r="AO24" s="42">
        <v>35.01</v>
      </c>
      <c r="AP24" s="42">
        <v>45.5</v>
      </c>
      <c r="AQ24" s="42">
        <v>30.25</v>
      </c>
      <c r="AR24" s="13">
        <f t="shared" si="6"/>
        <v>37.875</v>
      </c>
      <c r="AS24" s="17">
        <f t="shared" si="7"/>
        <v>36.442499999999995</v>
      </c>
      <c r="AT24" s="42">
        <v>44.62</v>
      </c>
      <c r="AU24" s="42">
        <v>55.15</v>
      </c>
      <c r="AV24" s="42">
        <v>46</v>
      </c>
      <c r="AW24" s="13">
        <f t="shared" si="8"/>
        <v>50.575000000000003</v>
      </c>
      <c r="AX24" s="17">
        <f t="shared" si="9"/>
        <v>47.597499999999997</v>
      </c>
      <c r="AY24" s="42">
        <v>37.53</v>
      </c>
      <c r="AZ24" s="42">
        <v>20</v>
      </c>
      <c r="BA24" s="42">
        <v>12.59</v>
      </c>
      <c r="BB24" s="17">
        <f t="shared" si="10"/>
        <v>23.373333333333335</v>
      </c>
    </row>
    <row r="25" spans="1:54" x14ac:dyDescent="0.25">
      <c r="A25" s="24" t="s">
        <v>22</v>
      </c>
      <c r="B25" s="45">
        <v>61.76</v>
      </c>
      <c r="C25" s="45">
        <v>75.16</v>
      </c>
      <c r="D25" s="45">
        <v>37.58</v>
      </c>
      <c r="E25" s="45">
        <v>70.77</v>
      </c>
      <c r="F25" s="45">
        <v>33.299999999999997</v>
      </c>
      <c r="G25" s="45">
        <v>48.13</v>
      </c>
      <c r="H25" s="45">
        <v>84.62</v>
      </c>
      <c r="I25" s="45">
        <v>74.73</v>
      </c>
      <c r="J25" s="50">
        <f t="shared" si="0"/>
        <v>79.675000000000011</v>
      </c>
      <c r="K25" s="45">
        <v>35.82</v>
      </c>
      <c r="L25" s="16">
        <f t="shared" si="1"/>
        <v>55.274374999999999</v>
      </c>
      <c r="M25" s="42">
        <v>70.319999999999993</v>
      </c>
      <c r="N25" s="42">
        <v>81.89</v>
      </c>
      <c r="O25" s="42">
        <v>31.79</v>
      </c>
      <c r="P25" s="42">
        <v>78.319999999999993</v>
      </c>
      <c r="Q25" s="42">
        <v>30.63</v>
      </c>
      <c r="R25" s="42">
        <v>50.63</v>
      </c>
      <c r="S25" s="42">
        <v>88.84</v>
      </c>
      <c r="T25" s="42">
        <v>77.05</v>
      </c>
      <c r="U25" s="50">
        <f t="shared" si="2"/>
        <v>82.944999999999993</v>
      </c>
      <c r="V25" s="42">
        <v>37.47</v>
      </c>
      <c r="W25" s="16">
        <f t="shared" si="3"/>
        <v>57.999374999999986</v>
      </c>
      <c r="X25" s="42">
        <v>55.22</v>
      </c>
      <c r="Y25" s="42">
        <v>46.96</v>
      </c>
      <c r="Z25" s="42">
        <v>82.61</v>
      </c>
      <c r="AA25" s="42">
        <v>95.22</v>
      </c>
      <c r="AB25" s="42">
        <v>76.52</v>
      </c>
      <c r="AC25" s="13">
        <f t="shared" si="4"/>
        <v>85.87</v>
      </c>
      <c r="AD25" s="42">
        <v>58.26</v>
      </c>
      <c r="AE25" s="42">
        <v>80</v>
      </c>
      <c r="AF25" s="42">
        <v>67.83</v>
      </c>
      <c r="AG25" s="42">
        <v>43.04</v>
      </c>
      <c r="AH25" s="42">
        <v>59.13</v>
      </c>
      <c r="AI25" s="42">
        <v>59.35</v>
      </c>
      <c r="AJ25" s="42">
        <v>55.65</v>
      </c>
      <c r="AK25" s="42">
        <v>55.65</v>
      </c>
      <c r="AL25" s="42">
        <v>48.8</v>
      </c>
      <c r="AM25" s="42">
        <v>35.22</v>
      </c>
      <c r="AN25" s="17">
        <f t="shared" si="5"/>
        <v>59.542142857142849</v>
      </c>
      <c r="AO25" s="42">
        <v>39.78</v>
      </c>
      <c r="AP25" s="42">
        <v>53.41</v>
      </c>
      <c r="AQ25" s="42">
        <v>54.29</v>
      </c>
      <c r="AR25" s="13">
        <f t="shared" si="6"/>
        <v>53.849999999999994</v>
      </c>
      <c r="AS25" s="17">
        <f t="shared" si="7"/>
        <v>46.814999999999998</v>
      </c>
      <c r="AT25" s="42">
        <v>45.26</v>
      </c>
      <c r="AU25" s="42">
        <v>58.74</v>
      </c>
      <c r="AV25" s="42">
        <v>46.95</v>
      </c>
      <c r="AW25" s="13">
        <f t="shared" si="8"/>
        <v>52.844999999999999</v>
      </c>
      <c r="AX25" s="17">
        <f t="shared" si="9"/>
        <v>49.052499999999995</v>
      </c>
      <c r="AY25" s="42">
        <v>26.74</v>
      </c>
      <c r="AZ25" s="42">
        <v>23.37</v>
      </c>
      <c r="BA25" s="42">
        <v>6.63</v>
      </c>
      <c r="BB25" s="17">
        <f t="shared" si="10"/>
        <v>18.913333333333334</v>
      </c>
    </row>
    <row r="26" spans="1:54" x14ac:dyDescent="0.25">
      <c r="A26" s="24" t="s">
        <v>23</v>
      </c>
      <c r="B26" s="45">
        <v>59.48</v>
      </c>
      <c r="C26" s="45">
        <v>69.81</v>
      </c>
      <c r="D26" s="45">
        <v>46.38</v>
      </c>
      <c r="E26" s="45">
        <v>73.52</v>
      </c>
      <c r="F26" s="45">
        <v>41.01</v>
      </c>
      <c r="G26" s="45">
        <v>53.66</v>
      </c>
      <c r="H26" s="45">
        <v>90.19</v>
      </c>
      <c r="I26" s="45">
        <v>75.349999999999994</v>
      </c>
      <c r="J26" s="50">
        <f t="shared" si="0"/>
        <v>82.77</v>
      </c>
      <c r="K26" s="45">
        <v>40.799999999999997</v>
      </c>
      <c r="L26" s="16">
        <f t="shared" si="1"/>
        <v>58.428750000000001</v>
      </c>
      <c r="M26" s="42">
        <v>67.86</v>
      </c>
      <c r="N26" s="42">
        <v>73.37</v>
      </c>
      <c r="O26" s="42">
        <v>47.31</v>
      </c>
      <c r="P26" s="42">
        <v>76.319999999999993</v>
      </c>
      <c r="Q26" s="42">
        <v>41.7</v>
      </c>
      <c r="R26" s="42">
        <v>51.03</v>
      </c>
      <c r="S26" s="42">
        <v>90.78</v>
      </c>
      <c r="T26" s="42">
        <v>80.08</v>
      </c>
      <c r="U26" s="50">
        <f t="shared" si="2"/>
        <v>85.43</v>
      </c>
      <c r="V26" s="42">
        <v>35</v>
      </c>
      <c r="W26" s="16">
        <f t="shared" si="3"/>
        <v>59.752500000000005</v>
      </c>
      <c r="X26" s="42">
        <v>67.11</v>
      </c>
      <c r="Y26" s="42">
        <v>53.48</v>
      </c>
      <c r="Z26" s="42">
        <v>82.8</v>
      </c>
      <c r="AA26" s="42">
        <v>88.77</v>
      </c>
      <c r="AB26" s="42">
        <v>80.349999999999994</v>
      </c>
      <c r="AC26" s="13">
        <f t="shared" si="4"/>
        <v>84.56</v>
      </c>
      <c r="AD26" s="42">
        <v>56.42</v>
      </c>
      <c r="AE26" s="42">
        <v>80.44</v>
      </c>
      <c r="AF26" s="42">
        <v>71.66</v>
      </c>
      <c r="AG26" s="42">
        <v>46.79</v>
      </c>
      <c r="AH26" s="42">
        <v>67.2</v>
      </c>
      <c r="AI26" s="42">
        <v>63.41</v>
      </c>
      <c r="AJ26" s="42">
        <v>56.82</v>
      </c>
      <c r="AK26" s="42">
        <v>57.04</v>
      </c>
      <c r="AL26" s="42">
        <v>43.98</v>
      </c>
      <c r="AM26" s="42">
        <v>38.79</v>
      </c>
      <c r="AN26" s="17">
        <f t="shared" si="5"/>
        <v>62.178571428571431</v>
      </c>
      <c r="AO26" s="42">
        <v>46.81</v>
      </c>
      <c r="AP26" s="42">
        <v>55.07</v>
      </c>
      <c r="AQ26" s="42">
        <v>49.86</v>
      </c>
      <c r="AR26" s="13">
        <f t="shared" si="6"/>
        <v>52.465000000000003</v>
      </c>
      <c r="AS26" s="17">
        <f t="shared" si="7"/>
        <v>49.637500000000003</v>
      </c>
      <c r="AT26" s="42">
        <v>43.51</v>
      </c>
      <c r="AU26" s="42">
        <v>59.53</v>
      </c>
      <c r="AV26" s="42">
        <v>49.96</v>
      </c>
      <c r="AW26" s="13">
        <f t="shared" si="8"/>
        <v>54.745000000000005</v>
      </c>
      <c r="AX26" s="17">
        <f t="shared" si="9"/>
        <v>49.127499999999998</v>
      </c>
      <c r="AY26" s="42">
        <v>32.04</v>
      </c>
      <c r="AZ26" s="42">
        <v>26.65</v>
      </c>
      <c r="BA26" s="42">
        <v>10.38</v>
      </c>
      <c r="BB26" s="17">
        <f t="shared" si="10"/>
        <v>23.02333333333333</v>
      </c>
    </row>
    <row r="27" spans="1:54" x14ac:dyDescent="0.25">
      <c r="A27" s="24" t="s">
        <v>24</v>
      </c>
      <c r="B27" s="45">
        <v>78.239999999999995</v>
      </c>
      <c r="C27" s="45">
        <v>79.5</v>
      </c>
      <c r="D27" s="45">
        <v>52.3</v>
      </c>
      <c r="E27" s="45">
        <v>78.66</v>
      </c>
      <c r="F27" s="45">
        <v>47.07</v>
      </c>
      <c r="G27" s="45">
        <v>44.77</v>
      </c>
      <c r="H27" s="45">
        <v>91.21</v>
      </c>
      <c r="I27" s="45">
        <v>79.5</v>
      </c>
      <c r="J27" s="50">
        <f t="shared" si="0"/>
        <v>85.35499999999999</v>
      </c>
      <c r="K27" s="45">
        <v>30.96</v>
      </c>
      <c r="L27" s="16">
        <f t="shared" si="1"/>
        <v>62.106874999999995</v>
      </c>
      <c r="M27" s="42">
        <v>72.38</v>
      </c>
      <c r="N27" s="42">
        <v>80.48</v>
      </c>
      <c r="O27" s="42">
        <v>49.52</v>
      </c>
      <c r="P27" s="42">
        <v>79.05</v>
      </c>
      <c r="Q27" s="42">
        <v>39.76</v>
      </c>
      <c r="R27" s="42">
        <v>43.57</v>
      </c>
      <c r="S27" s="42">
        <v>90</v>
      </c>
      <c r="T27" s="42">
        <v>83.81</v>
      </c>
      <c r="U27" s="50">
        <f t="shared" si="2"/>
        <v>86.905000000000001</v>
      </c>
      <c r="V27" s="42">
        <v>47.62</v>
      </c>
      <c r="W27" s="16">
        <f t="shared" si="3"/>
        <v>62.410624999999996</v>
      </c>
      <c r="X27" s="42">
        <v>70.83</v>
      </c>
      <c r="Y27" s="42">
        <v>54.69</v>
      </c>
      <c r="Z27" s="42">
        <v>84.9</v>
      </c>
      <c r="AA27" s="42">
        <v>91.67</v>
      </c>
      <c r="AB27" s="42">
        <v>82.29</v>
      </c>
      <c r="AC27" s="13">
        <f t="shared" si="4"/>
        <v>86.98</v>
      </c>
      <c r="AD27" s="42">
        <v>65.099999999999994</v>
      </c>
      <c r="AE27" s="42">
        <v>79.69</v>
      </c>
      <c r="AF27" s="42">
        <v>67.709999999999994</v>
      </c>
      <c r="AG27" s="42">
        <v>45.83</v>
      </c>
      <c r="AH27" s="42">
        <v>55.21</v>
      </c>
      <c r="AI27" s="42">
        <v>55.73</v>
      </c>
      <c r="AJ27" s="42">
        <v>65.099999999999994</v>
      </c>
      <c r="AK27" s="42">
        <v>55.99</v>
      </c>
      <c r="AL27" s="42">
        <v>33.33</v>
      </c>
      <c r="AM27" s="42">
        <v>39.58</v>
      </c>
      <c r="AN27" s="17">
        <f t="shared" si="5"/>
        <v>61.476428571428585</v>
      </c>
      <c r="AO27" s="42">
        <v>55.86</v>
      </c>
      <c r="AP27" s="42">
        <v>54.81</v>
      </c>
      <c r="AQ27" s="42">
        <v>55.65</v>
      </c>
      <c r="AR27" s="13">
        <f t="shared" si="6"/>
        <v>55.230000000000004</v>
      </c>
      <c r="AS27" s="17">
        <f t="shared" si="7"/>
        <v>55.545000000000002</v>
      </c>
      <c r="AT27" s="42">
        <v>54.05</v>
      </c>
      <c r="AU27" s="42">
        <v>62.38</v>
      </c>
      <c r="AV27" s="42">
        <v>58.57</v>
      </c>
      <c r="AW27" s="13">
        <f t="shared" si="8"/>
        <v>60.475000000000001</v>
      </c>
      <c r="AX27" s="17">
        <f t="shared" si="9"/>
        <v>57.262500000000003</v>
      </c>
      <c r="AY27" s="42">
        <v>28.65</v>
      </c>
      <c r="AZ27" s="42">
        <v>24.22</v>
      </c>
      <c r="BA27" s="42">
        <v>4.95</v>
      </c>
      <c r="BB27" s="17">
        <f t="shared" si="10"/>
        <v>19.273333333333333</v>
      </c>
    </row>
    <row r="28" spans="1:54" x14ac:dyDescent="0.25">
      <c r="A28" s="24" t="s">
        <v>25</v>
      </c>
      <c r="B28" s="45">
        <v>75.760000000000005</v>
      </c>
      <c r="C28" s="45">
        <v>75.760000000000005</v>
      </c>
      <c r="D28" s="45">
        <v>53.33</v>
      </c>
      <c r="E28" s="45">
        <v>69.7</v>
      </c>
      <c r="F28" s="45">
        <v>54.85</v>
      </c>
      <c r="G28" s="45">
        <v>46.97</v>
      </c>
      <c r="H28" s="45">
        <v>84.24</v>
      </c>
      <c r="I28" s="45">
        <v>69.09</v>
      </c>
      <c r="J28" s="50">
        <f t="shared" si="0"/>
        <v>76.664999999999992</v>
      </c>
      <c r="K28" s="45">
        <v>35.76</v>
      </c>
      <c r="L28" s="16">
        <f t="shared" si="1"/>
        <v>61.099374999999995</v>
      </c>
      <c r="M28" s="42">
        <v>75.13</v>
      </c>
      <c r="N28" s="42">
        <v>80.83</v>
      </c>
      <c r="O28" s="42">
        <v>50.78</v>
      </c>
      <c r="P28" s="42">
        <v>72.02</v>
      </c>
      <c r="Q28" s="42">
        <v>41.71</v>
      </c>
      <c r="R28" s="42">
        <v>39.64</v>
      </c>
      <c r="S28" s="42">
        <v>95.34</v>
      </c>
      <c r="T28" s="42">
        <v>77.2</v>
      </c>
      <c r="U28" s="50">
        <f t="shared" si="2"/>
        <v>86.27000000000001</v>
      </c>
      <c r="V28" s="42">
        <v>44.04</v>
      </c>
      <c r="W28" s="16">
        <f t="shared" si="3"/>
        <v>61.302500000000002</v>
      </c>
      <c r="X28" s="42">
        <v>59.53</v>
      </c>
      <c r="Y28" s="42">
        <v>59.07</v>
      </c>
      <c r="Z28" s="42">
        <v>83.72</v>
      </c>
      <c r="AA28" s="42">
        <v>91.63</v>
      </c>
      <c r="AB28" s="42">
        <v>71.16</v>
      </c>
      <c r="AC28" s="13">
        <f t="shared" si="4"/>
        <v>81.394999999999996</v>
      </c>
      <c r="AD28" s="42">
        <v>60</v>
      </c>
      <c r="AE28" s="42">
        <v>78.599999999999994</v>
      </c>
      <c r="AF28" s="42">
        <v>70.23</v>
      </c>
      <c r="AG28" s="42">
        <v>51.16</v>
      </c>
      <c r="AH28" s="42">
        <v>60.93</v>
      </c>
      <c r="AI28" s="42">
        <v>61.86</v>
      </c>
      <c r="AJ28" s="42">
        <v>54.88</v>
      </c>
      <c r="AK28" s="42">
        <v>47.21</v>
      </c>
      <c r="AL28" s="42">
        <v>35.81</v>
      </c>
      <c r="AM28" s="42">
        <v>33.26</v>
      </c>
      <c r="AN28" s="17">
        <f t="shared" si="5"/>
        <v>59.832499999999996</v>
      </c>
      <c r="AO28" s="42">
        <v>39.700000000000003</v>
      </c>
      <c r="AP28" s="42">
        <v>50.3</v>
      </c>
      <c r="AQ28" s="42">
        <v>53.94</v>
      </c>
      <c r="AR28" s="13">
        <f t="shared" si="6"/>
        <v>52.12</v>
      </c>
      <c r="AS28" s="17">
        <f t="shared" si="7"/>
        <v>45.91</v>
      </c>
      <c r="AT28" s="42">
        <v>38.08</v>
      </c>
      <c r="AU28" s="42">
        <v>65.8</v>
      </c>
      <c r="AV28" s="42">
        <v>59.59</v>
      </c>
      <c r="AW28" s="13">
        <f t="shared" si="8"/>
        <v>62.695</v>
      </c>
      <c r="AX28" s="17">
        <f t="shared" si="9"/>
        <v>50.387500000000003</v>
      </c>
      <c r="AY28" s="42">
        <v>39.07</v>
      </c>
      <c r="AZ28" s="42">
        <v>18.600000000000001</v>
      </c>
      <c r="BA28" s="42">
        <v>17.91</v>
      </c>
      <c r="BB28" s="17">
        <f t="shared" si="10"/>
        <v>25.193333333333332</v>
      </c>
    </row>
    <row r="29" spans="1:54" x14ac:dyDescent="0.25">
      <c r="A29" s="24" t="s">
        <v>26</v>
      </c>
      <c r="B29" s="45">
        <v>68.47</v>
      </c>
      <c r="C29" s="45">
        <v>81.53</v>
      </c>
      <c r="D29" s="45">
        <v>43.69</v>
      </c>
      <c r="E29" s="45">
        <v>82.43</v>
      </c>
      <c r="F29" s="45">
        <v>27.25</v>
      </c>
      <c r="G29" s="45">
        <v>47.3</v>
      </c>
      <c r="H29" s="45">
        <v>90.09</v>
      </c>
      <c r="I29" s="45">
        <v>84.23</v>
      </c>
      <c r="J29" s="50">
        <f t="shared" si="0"/>
        <v>87.16</v>
      </c>
      <c r="K29" s="45">
        <v>28.38</v>
      </c>
      <c r="L29" s="16">
        <f t="shared" si="1"/>
        <v>58.276250000000005</v>
      </c>
      <c r="M29" s="42">
        <v>71.67</v>
      </c>
      <c r="N29" s="42">
        <v>70.42</v>
      </c>
      <c r="O29" s="42">
        <v>54.58</v>
      </c>
      <c r="P29" s="42">
        <v>80</v>
      </c>
      <c r="Q29" s="42">
        <v>45</v>
      </c>
      <c r="R29" s="42">
        <v>44.38</v>
      </c>
      <c r="S29" s="42">
        <v>91.25</v>
      </c>
      <c r="T29" s="42">
        <v>75.42</v>
      </c>
      <c r="U29" s="50">
        <f t="shared" si="2"/>
        <v>83.335000000000008</v>
      </c>
      <c r="V29" s="42">
        <v>55</v>
      </c>
      <c r="W29" s="16">
        <f t="shared" si="3"/>
        <v>63.048124999999999</v>
      </c>
      <c r="X29" s="42">
        <v>76.650000000000006</v>
      </c>
      <c r="Y29" s="42">
        <v>58.75</v>
      </c>
      <c r="Z29" s="42">
        <v>80.930000000000007</v>
      </c>
      <c r="AA29" s="42">
        <v>92.22</v>
      </c>
      <c r="AB29" s="42">
        <v>83.27</v>
      </c>
      <c r="AC29" s="13">
        <f t="shared" si="4"/>
        <v>87.745000000000005</v>
      </c>
      <c r="AD29" s="42">
        <v>54.86</v>
      </c>
      <c r="AE29" s="42">
        <v>84.82</v>
      </c>
      <c r="AF29" s="42">
        <v>61.09</v>
      </c>
      <c r="AG29" s="42">
        <v>34.24</v>
      </c>
      <c r="AH29" s="42">
        <v>69.650000000000006</v>
      </c>
      <c r="AI29" s="42">
        <v>63.42</v>
      </c>
      <c r="AJ29" s="42">
        <v>48.25</v>
      </c>
      <c r="AK29" s="42">
        <v>51.75</v>
      </c>
      <c r="AL29" s="42">
        <v>38.520000000000003</v>
      </c>
      <c r="AM29" s="42">
        <v>28.99</v>
      </c>
      <c r="AN29" s="17">
        <f t="shared" si="5"/>
        <v>59.976071428571423</v>
      </c>
      <c r="AO29" s="42">
        <v>35.590000000000003</v>
      </c>
      <c r="AP29" s="42">
        <v>58.56</v>
      </c>
      <c r="AQ29" s="42">
        <v>51.8</v>
      </c>
      <c r="AR29" s="13">
        <f t="shared" si="6"/>
        <v>55.18</v>
      </c>
      <c r="AS29" s="17">
        <f t="shared" si="7"/>
        <v>45.385000000000005</v>
      </c>
      <c r="AT29" s="42">
        <v>36.880000000000003</v>
      </c>
      <c r="AU29" s="42">
        <v>69.58</v>
      </c>
      <c r="AV29" s="42">
        <v>65.83</v>
      </c>
      <c r="AW29" s="13">
        <f t="shared" si="8"/>
        <v>67.704999999999998</v>
      </c>
      <c r="AX29" s="17">
        <f t="shared" si="9"/>
        <v>52.292500000000004</v>
      </c>
      <c r="AY29" s="42">
        <v>21.4</v>
      </c>
      <c r="AZ29" s="42">
        <v>13.42</v>
      </c>
      <c r="BA29" s="42">
        <v>7.39</v>
      </c>
      <c r="BB29" s="17">
        <f t="shared" si="10"/>
        <v>14.07</v>
      </c>
    </row>
    <row r="30" spans="1:54" x14ac:dyDescent="0.25">
      <c r="A30" s="24" t="s">
        <v>27</v>
      </c>
      <c r="B30" s="45">
        <v>63.38</v>
      </c>
      <c r="C30" s="45">
        <v>82.63</v>
      </c>
      <c r="D30" s="45">
        <v>45.07</v>
      </c>
      <c r="E30" s="45">
        <v>81.69</v>
      </c>
      <c r="F30" s="45">
        <v>36.15</v>
      </c>
      <c r="G30" s="45">
        <v>47.89</v>
      </c>
      <c r="H30" s="45">
        <v>92.02</v>
      </c>
      <c r="I30" s="45">
        <v>78.87</v>
      </c>
      <c r="J30" s="50">
        <f t="shared" si="0"/>
        <v>85.444999999999993</v>
      </c>
      <c r="K30" s="45">
        <v>30.99</v>
      </c>
      <c r="L30" s="16">
        <f t="shared" si="1"/>
        <v>59.155624999999993</v>
      </c>
      <c r="M30" s="42">
        <v>79.569999999999993</v>
      </c>
      <c r="N30" s="42">
        <v>83.91</v>
      </c>
      <c r="O30" s="42">
        <v>53.04</v>
      </c>
      <c r="P30" s="42">
        <v>83.04</v>
      </c>
      <c r="Q30" s="42">
        <v>37.39</v>
      </c>
      <c r="R30" s="42">
        <v>51.74</v>
      </c>
      <c r="S30" s="42">
        <v>88.7</v>
      </c>
      <c r="T30" s="42">
        <v>88.26</v>
      </c>
      <c r="U30" s="50">
        <f t="shared" si="2"/>
        <v>88.48</v>
      </c>
      <c r="V30" s="42">
        <v>29.57</v>
      </c>
      <c r="W30" s="16">
        <f t="shared" si="3"/>
        <v>63.342500000000001</v>
      </c>
      <c r="X30" s="42">
        <v>67.78</v>
      </c>
      <c r="Y30" s="42">
        <v>43.33</v>
      </c>
      <c r="Z30" s="42">
        <v>84.44</v>
      </c>
      <c r="AA30" s="42">
        <v>93.33</v>
      </c>
      <c r="AB30" s="42">
        <v>77.78</v>
      </c>
      <c r="AC30" s="13">
        <f t="shared" si="4"/>
        <v>85.555000000000007</v>
      </c>
      <c r="AD30" s="42">
        <v>48.89</v>
      </c>
      <c r="AE30" s="42">
        <v>76.67</v>
      </c>
      <c r="AF30" s="42">
        <v>67.22</v>
      </c>
      <c r="AG30" s="42">
        <v>40.56</v>
      </c>
      <c r="AH30" s="42">
        <v>66.67</v>
      </c>
      <c r="AI30" s="42">
        <v>60</v>
      </c>
      <c r="AJ30" s="42">
        <v>54.44</v>
      </c>
      <c r="AK30" s="42">
        <v>63.89</v>
      </c>
      <c r="AL30" s="42">
        <v>41.67</v>
      </c>
      <c r="AM30" s="42">
        <v>30.56</v>
      </c>
      <c r="AN30" s="17">
        <f t="shared" si="5"/>
        <v>59.40535714285712</v>
      </c>
      <c r="AO30" s="42">
        <v>52.58</v>
      </c>
      <c r="AP30" s="42">
        <v>80.75</v>
      </c>
      <c r="AQ30" s="42">
        <v>69.48</v>
      </c>
      <c r="AR30" s="13">
        <f t="shared" si="6"/>
        <v>75.115000000000009</v>
      </c>
      <c r="AS30" s="17">
        <f t="shared" si="7"/>
        <v>63.847500000000004</v>
      </c>
      <c r="AT30" s="42">
        <v>46.52</v>
      </c>
      <c r="AU30" s="42">
        <v>73.48</v>
      </c>
      <c r="AV30" s="42">
        <v>65.22</v>
      </c>
      <c r="AW30" s="13">
        <f t="shared" si="8"/>
        <v>69.349999999999994</v>
      </c>
      <c r="AX30" s="17">
        <f t="shared" si="9"/>
        <v>57.935000000000002</v>
      </c>
      <c r="AY30" s="42">
        <v>30.56</v>
      </c>
      <c r="AZ30" s="42">
        <v>22.5</v>
      </c>
      <c r="BA30" s="42">
        <v>3.61</v>
      </c>
      <c r="BB30" s="17">
        <f t="shared" si="10"/>
        <v>18.89</v>
      </c>
    </row>
    <row r="31" spans="1:54" x14ac:dyDescent="0.25">
      <c r="A31" s="24" t="s">
        <v>28</v>
      </c>
      <c r="B31" s="45">
        <v>73.81</v>
      </c>
      <c r="C31" s="45">
        <v>79.05</v>
      </c>
      <c r="D31" s="45">
        <v>41.9</v>
      </c>
      <c r="E31" s="45">
        <v>78.099999999999994</v>
      </c>
      <c r="F31" s="45">
        <v>37.86</v>
      </c>
      <c r="G31" s="45">
        <v>51.43</v>
      </c>
      <c r="H31" s="45">
        <v>82.86</v>
      </c>
      <c r="I31" s="45">
        <v>76.19</v>
      </c>
      <c r="J31" s="50">
        <f t="shared" si="0"/>
        <v>79.525000000000006</v>
      </c>
      <c r="K31" s="45">
        <v>36.19</v>
      </c>
      <c r="L31" s="16">
        <f t="shared" si="1"/>
        <v>59.733125000000008</v>
      </c>
      <c r="M31" s="42">
        <v>77.41</v>
      </c>
      <c r="N31" s="42">
        <v>83.26</v>
      </c>
      <c r="O31" s="42">
        <v>43.1</v>
      </c>
      <c r="P31" s="42">
        <v>75.73</v>
      </c>
      <c r="Q31" s="42">
        <v>50.21</v>
      </c>
      <c r="R31" s="42">
        <v>42.26</v>
      </c>
      <c r="S31" s="42">
        <v>94.98</v>
      </c>
      <c r="T31" s="42">
        <v>76.569999999999993</v>
      </c>
      <c r="U31" s="50">
        <f t="shared" si="2"/>
        <v>85.775000000000006</v>
      </c>
      <c r="V31" s="42">
        <v>38.909999999999997</v>
      </c>
      <c r="W31" s="16">
        <f t="shared" si="3"/>
        <v>62.081874999999997</v>
      </c>
      <c r="X31" s="42">
        <v>72.349999999999994</v>
      </c>
      <c r="Y31" s="42">
        <v>51.61</v>
      </c>
      <c r="Z31" s="42">
        <v>86.64</v>
      </c>
      <c r="AA31" s="42">
        <v>95.85</v>
      </c>
      <c r="AB31" s="42">
        <v>76.959999999999994</v>
      </c>
      <c r="AC31" s="13">
        <f t="shared" si="4"/>
        <v>86.405000000000001</v>
      </c>
      <c r="AD31" s="42">
        <v>77.42</v>
      </c>
      <c r="AE31" s="42">
        <v>82.03</v>
      </c>
      <c r="AF31" s="42">
        <v>67.739999999999995</v>
      </c>
      <c r="AG31" s="42">
        <v>44.24</v>
      </c>
      <c r="AH31" s="42">
        <v>67.28</v>
      </c>
      <c r="AI31" s="42">
        <v>55.76</v>
      </c>
      <c r="AJ31" s="42">
        <v>48.16</v>
      </c>
      <c r="AK31" s="42">
        <v>54.61</v>
      </c>
      <c r="AL31" s="42">
        <v>38.71</v>
      </c>
      <c r="AM31" s="42">
        <v>26.04</v>
      </c>
      <c r="AN31" s="17">
        <f t="shared" si="5"/>
        <v>61.356785714285714</v>
      </c>
      <c r="AO31" s="42">
        <v>42.86</v>
      </c>
      <c r="AP31" s="42">
        <v>60.48</v>
      </c>
      <c r="AQ31" s="42">
        <v>51.9</v>
      </c>
      <c r="AR31" s="13">
        <f t="shared" si="6"/>
        <v>56.19</v>
      </c>
      <c r="AS31" s="17">
        <f t="shared" si="7"/>
        <v>49.524999999999999</v>
      </c>
      <c r="AT31" s="42">
        <v>46.03</v>
      </c>
      <c r="AU31" s="42">
        <v>65.69</v>
      </c>
      <c r="AV31" s="42">
        <v>54.81</v>
      </c>
      <c r="AW31" s="13">
        <f t="shared" si="8"/>
        <v>60.25</v>
      </c>
      <c r="AX31" s="17">
        <f t="shared" si="9"/>
        <v>53.14</v>
      </c>
      <c r="AY31" s="42">
        <v>28.57</v>
      </c>
      <c r="AZ31" s="42">
        <v>15.9</v>
      </c>
      <c r="BA31" s="42">
        <v>5.53</v>
      </c>
      <c r="BB31" s="17">
        <f t="shared" si="10"/>
        <v>16.666666666666668</v>
      </c>
    </row>
    <row r="32" spans="1:54" x14ac:dyDescent="0.25">
      <c r="A32" s="24" t="s">
        <v>29</v>
      </c>
      <c r="B32" s="45">
        <v>69.91</v>
      </c>
      <c r="C32" s="45">
        <v>65.489999999999995</v>
      </c>
      <c r="D32" s="45">
        <v>39.82</v>
      </c>
      <c r="E32" s="45">
        <v>68.14</v>
      </c>
      <c r="F32" s="45">
        <v>47.79</v>
      </c>
      <c r="G32" s="45">
        <v>60.62</v>
      </c>
      <c r="H32" s="45">
        <v>94.69</v>
      </c>
      <c r="I32" s="45">
        <v>80.53</v>
      </c>
      <c r="J32" s="50">
        <f t="shared" si="0"/>
        <v>87.61</v>
      </c>
      <c r="K32" s="45">
        <v>39.82</v>
      </c>
      <c r="L32" s="16">
        <f t="shared" si="1"/>
        <v>59.9</v>
      </c>
      <c r="M32" s="42">
        <v>45.92</v>
      </c>
      <c r="N32" s="42">
        <v>80.61</v>
      </c>
      <c r="O32" s="42">
        <v>35.71</v>
      </c>
      <c r="P32" s="42">
        <v>69.39</v>
      </c>
      <c r="Q32" s="42">
        <v>62.76</v>
      </c>
      <c r="R32" s="42">
        <v>60.71</v>
      </c>
      <c r="S32" s="42">
        <v>86.73</v>
      </c>
      <c r="T32" s="42">
        <v>75.510000000000005</v>
      </c>
      <c r="U32" s="50">
        <f t="shared" si="2"/>
        <v>81.12</v>
      </c>
      <c r="V32" s="42">
        <v>30.61</v>
      </c>
      <c r="W32" s="16">
        <f t="shared" si="3"/>
        <v>58.353749999999998</v>
      </c>
      <c r="X32" s="42">
        <v>55.24</v>
      </c>
      <c r="Y32" s="42">
        <v>54.29</v>
      </c>
      <c r="Z32" s="42">
        <v>80</v>
      </c>
      <c r="AA32" s="42">
        <v>85.71</v>
      </c>
      <c r="AB32" s="42">
        <v>79.05</v>
      </c>
      <c r="AC32" s="13">
        <f t="shared" si="4"/>
        <v>82.38</v>
      </c>
      <c r="AD32" s="42">
        <v>68.569999999999993</v>
      </c>
      <c r="AE32" s="42">
        <v>80</v>
      </c>
      <c r="AF32" s="42">
        <v>68.569999999999993</v>
      </c>
      <c r="AG32" s="42">
        <v>52.38</v>
      </c>
      <c r="AH32" s="42">
        <v>69.52</v>
      </c>
      <c r="AI32" s="42">
        <v>54.29</v>
      </c>
      <c r="AJ32" s="42">
        <v>57.14</v>
      </c>
      <c r="AK32" s="42">
        <v>59.05</v>
      </c>
      <c r="AL32" s="42">
        <v>55.24</v>
      </c>
      <c r="AM32" s="42">
        <v>41.9</v>
      </c>
      <c r="AN32" s="17">
        <f t="shared" si="5"/>
        <v>62.754999999999988</v>
      </c>
      <c r="AO32" s="42">
        <v>50.88</v>
      </c>
      <c r="AP32" s="42">
        <v>69.03</v>
      </c>
      <c r="AQ32" s="42">
        <v>64.599999999999994</v>
      </c>
      <c r="AR32" s="13">
        <f t="shared" si="6"/>
        <v>66.814999999999998</v>
      </c>
      <c r="AS32" s="17">
        <f t="shared" si="7"/>
        <v>58.847499999999997</v>
      </c>
      <c r="AT32" s="42">
        <v>50</v>
      </c>
      <c r="AU32" s="42">
        <v>42.86</v>
      </c>
      <c r="AV32" s="42">
        <v>24.49</v>
      </c>
      <c r="AW32" s="13">
        <f t="shared" si="8"/>
        <v>33.674999999999997</v>
      </c>
      <c r="AX32" s="17">
        <f t="shared" si="9"/>
        <v>41.837499999999999</v>
      </c>
      <c r="AY32" s="42">
        <v>20.95</v>
      </c>
      <c r="AZ32" s="42">
        <v>29.05</v>
      </c>
      <c r="BA32" s="42">
        <v>17.62</v>
      </c>
      <c r="BB32" s="17">
        <f t="shared" si="10"/>
        <v>22.540000000000003</v>
      </c>
    </row>
    <row r="33" spans="1:54" x14ac:dyDescent="0.25">
      <c r="A33" s="24" t="s">
        <v>30</v>
      </c>
      <c r="B33" s="45">
        <v>67.430000000000007</v>
      </c>
      <c r="C33" s="45">
        <v>74.430000000000007</v>
      </c>
      <c r="D33" s="45">
        <v>42.03</v>
      </c>
      <c r="E33" s="45">
        <v>81.260000000000005</v>
      </c>
      <c r="F33" s="45">
        <v>40.46</v>
      </c>
      <c r="G33" s="45">
        <v>48.77</v>
      </c>
      <c r="H33" s="45">
        <v>87.39</v>
      </c>
      <c r="I33" s="45">
        <v>82.49</v>
      </c>
      <c r="J33" s="50">
        <f t="shared" si="0"/>
        <v>84.94</v>
      </c>
      <c r="K33" s="45">
        <v>37.299999999999997</v>
      </c>
      <c r="L33" s="16">
        <f t="shared" si="1"/>
        <v>59.577500000000001</v>
      </c>
      <c r="M33" s="42">
        <v>67.09</v>
      </c>
      <c r="N33" s="42">
        <v>76.08</v>
      </c>
      <c r="O33" s="42">
        <v>48.31</v>
      </c>
      <c r="P33" s="42">
        <v>78.010000000000005</v>
      </c>
      <c r="Q33" s="42">
        <v>44.62</v>
      </c>
      <c r="R33" s="42">
        <v>47.03</v>
      </c>
      <c r="S33" s="42">
        <v>88.28</v>
      </c>
      <c r="T33" s="42">
        <v>77.37</v>
      </c>
      <c r="U33" s="50">
        <f t="shared" si="2"/>
        <v>82.825000000000003</v>
      </c>
      <c r="V33" s="42">
        <v>35.96</v>
      </c>
      <c r="W33" s="16">
        <f t="shared" si="3"/>
        <v>59.990624999999994</v>
      </c>
      <c r="X33" s="42">
        <v>75.569999999999993</v>
      </c>
      <c r="Y33" s="42">
        <v>47.54</v>
      </c>
      <c r="Z33" s="42">
        <v>83.33</v>
      </c>
      <c r="AA33" s="42">
        <v>88.45</v>
      </c>
      <c r="AB33" s="42">
        <v>77.84</v>
      </c>
      <c r="AC33" s="13">
        <f t="shared" si="4"/>
        <v>83.14500000000001</v>
      </c>
      <c r="AD33" s="42">
        <v>56.06</v>
      </c>
      <c r="AE33" s="42">
        <v>80.3</v>
      </c>
      <c r="AF33" s="42">
        <v>65.53</v>
      </c>
      <c r="AG33" s="42">
        <v>48.86</v>
      </c>
      <c r="AH33" s="42">
        <v>64.959999999999994</v>
      </c>
      <c r="AI33" s="42">
        <v>61.55</v>
      </c>
      <c r="AJ33" s="42">
        <v>60.51</v>
      </c>
      <c r="AK33" s="42">
        <v>58.62</v>
      </c>
      <c r="AL33" s="42">
        <v>48.11</v>
      </c>
      <c r="AM33" s="42">
        <v>32.58</v>
      </c>
      <c r="AN33" s="17">
        <f t="shared" si="5"/>
        <v>61.904642857142861</v>
      </c>
      <c r="AO33" s="42">
        <v>35.380000000000003</v>
      </c>
      <c r="AP33" s="42">
        <v>63.75</v>
      </c>
      <c r="AQ33" s="42">
        <v>47.29</v>
      </c>
      <c r="AR33" s="13">
        <f t="shared" si="6"/>
        <v>55.519999999999996</v>
      </c>
      <c r="AS33" s="17">
        <f t="shared" si="7"/>
        <v>45.45</v>
      </c>
      <c r="AT33" s="42">
        <v>48.31</v>
      </c>
      <c r="AU33" s="42">
        <v>70.14</v>
      </c>
      <c r="AV33" s="42">
        <v>54.9</v>
      </c>
      <c r="AW33" s="13">
        <f t="shared" si="8"/>
        <v>62.519999999999996</v>
      </c>
      <c r="AX33" s="17">
        <f t="shared" si="9"/>
        <v>55.414999999999999</v>
      </c>
      <c r="AY33" s="42">
        <v>28.03</v>
      </c>
      <c r="AZ33" s="42">
        <v>19.600000000000001</v>
      </c>
      <c r="BA33" s="42">
        <v>12.31</v>
      </c>
      <c r="BB33" s="17">
        <f t="shared" si="10"/>
        <v>19.98</v>
      </c>
    </row>
    <row r="34" spans="1:54" x14ac:dyDescent="0.25">
      <c r="A34" s="24" t="s">
        <v>31</v>
      </c>
      <c r="B34" s="45">
        <v>68.78</v>
      </c>
      <c r="C34" s="45">
        <v>77.78</v>
      </c>
      <c r="D34" s="45">
        <v>60.32</v>
      </c>
      <c r="E34" s="45">
        <v>82.01</v>
      </c>
      <c r="F34" s="45">
        <v>48.68</v>
      </c>
      <c r="G34" s="45">
        <v>50</v>
      </c>
      <c r="H34" s="45">
        <v>89.42</v>
      </c>
      <c r="I34" s="45">
        <v>84.13</v>
      </c>
      <c r="J34" s="50">
        <f t="shared" si="0"/>
        <v>86.775000000000006</v>
      </c>
      <c r="K34" s="45">
        <v>56.61</v>
      </c>
      <c r="L34" s="16">
        <f t="shared" si="1"/>
        <v>66.369375000000005</v>
      </c>
      <c r="M34" s="42">
        <v>66.86</v>
      </c>
      <c r="N34" s="42">
        <v>68.02</v>
      </c>
      <c r="O34" s="42">
        <v>43.02</v>
      </c>
      <c r="P34" s="42">
        <v>78.489999999999995</v>
      </c>
      <c r="Q34" s="42">
        <v>31.1</v>
      </c>
      <c r="R34" s="42">
        <v>40.700000000000003</v>
      </c>
      <c r="S34" s="42">
        <v>88.95</v>
      </c>
      <c r="T34" s="42">
        <v>72.09</v>
      </c>
      <c r="U34" s="50">
        <f t="shared" si="2"/>
        <v>80.52000000000001</v>
      </c>
      <c r="V34" s="42">
        <v>30.81</v>
      </c>
      <c r="W34" s="16">
        <f t="shared" si="3"/>
        <v>54.940000000000005</v>
      </c>
      <c r="X34" s="42">
        <v>82.2</v>
      </c>
      <c r="Y34" s="42">
        <v>62.3</v>
      </c>
      <c r="Z34" s="42">
        <v>85.34</v>
      </c>
      <c r="AA34" s="42">
        <v>92.15</v>
      </c>
      <c r="AB34" s="42">
        <v>81.150000000000006</v>
      </c>
      <c r="AC34" s="13">
        <f t="shared" si="4"/>
        <v>86.65</v>
      </c>
      <c r="AD34" s="42">
        <v>67.540000000000006</v>
      </c>
      <c r="AE34" s="42">
        <v>89.53</v>
      </c>
      <c r="AF34" s="42">
        <v>78.53</v>
      </c>
      <c r="AG34" s="42">
        <v>58.64</v>
      </c>
      <c r="AH34" s="42">
        <v>63.35</v>
      </c>
      <c r="AI34" s="42">
        <v>64.400000000000006</v>
      </c>
      <c r="AJ34" s="42">
        <v>54.97</v>
      </c>
      <c r="AK34" s="42">
        <v>45.29</v>
      </c>
      <c r="AL34" s="42">
        <v>34.82</v>
      </c>
      <c r="AM34" s="42">
        <v>38.479999999999997</v>
      </c>
      <c r="AN34" s="17">
        <f t="shared" si="5"/>
        <v>65.145714285714291</v>
      </c>
      <c r="AO34" s="42">
        <v>54.23</v>
      </c>
      <c r="AP34" s="42">
        <v>64.02</v>
      </c>
      <c r="AQ34" s="42">
        <v>58.2</v>
      </c>
      <c r="AR34" s="13">
        <f t="shared" si="6"/>
        <v>61.11</v>
      </c>
      <c r="AS34" s="17">
        <f t="shared" si="7"/>
        <v>57.67</v>
      </c>
      <c r="AT34" s="42">
        <v>43.02</v>
      </c>
      <c r="AU34" s="42">
        <v>50.58</v>
      </c>
      <c r="AV34" s="42">
        <v>56.4</v>
      </c>
      <c r="AW34" s="13">
        <f t="shared" si="8"/>
        <v>53.489999999999995</v>
      </c>
      <c r="AX34" s="17">
        <f t="shared" si="9"/>
        <v>48.254999999999995</v>
      </c>
      <c r="AY34" s="42">
        <v>29.32</v>
      </c>
      <c r="AZ34" s="42">
        <v>22.51</v>
      </c>
      <c r="BA34" s="42">
        <v>15.71</v>
      </c>
      <c r="BB34" s="17">
        <f t="shared" si="10"/>
        <v>22.513333333333332</v>
      </c>
    </row>
    <row r="35" spans="1:54" x14ac:dyDescent="0.25">
      <c r="A35" s="24" t="s">
        <v>32</v>
      </c>
      <c r="B35" s="45">
        <v>62.06</v>
      </c>
      <c r="C35" s="45">
        <v>60.96</v>
      </c>
      <c r="D35" s="45">
        <v>53.07</v>
      </c>
      <c r="E35" s="45">
        <v>71.709999999999994</v>
      </c>
      <c r="F35" s="45">
        <v>36.4</v>
      </c>
      <c r="G35" s="45">
        <v>50.33</v>
      </c>
      <c r="H35" s="45">
        <v>94.08</v>
      </c>
      <c r="I35" s="45">
        <v>78.73</v>
      </c>
      <c r="J35" s="50">
        <f t="shared" si="0"/>
        <v>86.405000000000001</v>
      </c>
      <c r="K35" s="45">
        <v>38.6</v>
      </c>
      <c r="L35" s="16">
        <f t="shared" si="1"/>
        <v>57.441874999999996</v>
      </c>
      <c r="M35" s="42">
        <v>73.62</v>
      </c>
      <c r="N35" s="42">
        <v>62.8</v>
      </c>
      <c r="O35" s="42">
        <v>51.77</v>
      </c>
      <c r="P35" s="42">
        <v>76.77</v>
      </c>
      <c r="Q35" s="42">
        <v>46.36</v>
      </c>
      <c r="R35" s="42">
        <v>47.64</v>
      </c>
      <c r="S35" s="42">
        <v>91.54</v>
      </c>
      <c r="T35" s="42">
        <v>86.02</v>
      </c>
      <c r="U35" s="50">
        <f t="shared" si="2"/>
        <v>88.78</v>
      </c>
      <c r="V35" s="42">
        <v>41.73</v>
      </c>
      <c r="W35" s="16">
        <f t="shared" si="3"/>
        <v>61.183750000000003</v>
      </c>
      <c r="X35" s="42">
        <v>62.55</v>
      </c>
      <c r="Y35" s="42">
        <v>53.29</v>
      </c>
      <c r="Z35" s="42">
        <v>85.39</v>
      </c>
      <c r="AA35" s="42">
        <v>92.59</v>
      </c>
      <c r="AB35" s="42">
        <v>82.3</v>
      </c>
      <c r="AC35" s="13">
        <f t="shared" si="4"/>
        <v>87.444999999999993</v>
      </c>
      <c r="AD35" s="42">
        <v>51.03</v>
      </c>
      <c r="AE35" s="42">
        <v>75.930000000000007</v>
      </c>
      <c r="AF35" s="42">
        <v>70.58</v>
      </c>
      <c r="AG35" s="42">
        <v>43.62</v>
      </c>
      <c r="AH35" s="42">
        <v>62.96</v>
      </c>
      <c r="AI35" s="42">
        <v>55.76</v>
      </c>
      <c r="AJ35" s="42">
        <v>52.37</v>
      </c>
      <c r="AK35" s="42">
        <v>49.38</v>
      </c>
      <c r="AL35" s="42">
        <v>32.299999999999997</v>
      </c>
      <c r="AM35" s="42">
        <v>31.58</v>
      </c>
      <c r="AN35" s="17">
        <f t="shared" si="5"/>
        <v>58.15607142857143</v>
      </c>
      <c r="AO35" s="42">
        <v>44.63</v>
      </c>
      <c r="AP35" s="42">
        <v>61.84</v>
      </c>
      <c r="AQ35" s="42">
        <v>44.96</v>
      </c>
      <c r="AR35" s="13">
        <f t="shared" si="6"/>
        <v>53.400000000000006</v>
      </c>
      <c r="AS35" s="17">
        <f t="shared" si="7"/>
        <v>49.015000000000001</v>
      </c>
      <c r="AT35" s="42">
        <v>44.98</v>
      </c>
      <c r="AU35" s="42">
        <v>67.72</v>
      </c>
      <c r="AV35" s="42">
        <v>54.53</v>
      </c>
      <c r="AW35" s="13">
        <f t="shared" si="8"/>
        <v>61.125</v>
      </c>
      <c r="AX35" s="17">
        <f t="shared" si="9"/>
        <v>53.052499999999995</v>
      </c>
      <c r="AY35" s="42">
        <v>27.78</v>
      </c>
      <c r="AZ35" s="42">
        <v>24.28</v>
      </c>
      <c r="BA35" s="42">
        <v>5.35</v>
      </c>
      <c r="BB35" s="17">
        <f t="shared" si="10"/>
        <v>19.136666666666667</v>
      </c>
    </row>
    <row r="36" spans="1:54" x14ac:dyDescent="0.25">
      <c r="A36" s="24" t="s">
        <v>33</v>
      </c>
      <c r="B36" s="45">
        <v>64.41</v>
      </c>
      <c r="C36" s="45">
        <v>70.819999999999993</v>
      </c>
      <c r="D36" s="45">
        <v>41.64</v>
      </c>
      <c r="E36" s="45">
        <v>75.8</v>
      </c>
      <c r="F36" s="45">
        <v>41.81</v>
      </c>
      <c r="G36" s="45">
        <v>49.11</v>
      </c>
      <c r="H36" s="45">
        <v>86.48</v>
      </c>
      <c r="I36" s="45">
        <v>74.02</v>
      </c>
      <c r="J36" s="50">
        <f t="shared" si="0"/>
        <v>80.25</v>
      </c>
      <c r="K36" s="45">
        <v>32.03</v>
      </c>
      <c r="L36" s="16">
        <f t="shared" si="1"/>
        <v>56.983750000000001</v>
      </c>
      <c r="M36" s="42">
        <v>67.16</v>
      </c>
      <c r="N36" s="42">
        <v>72.239999999999995</v>
      </c>
      <c r="O36" s="42">
        <v>39.1</v>
      </c>
      <c r="P36" s="42">
        <v>74.63</v>
      </c>
      <c r="Q36" s="42">
        <v>44.48</v>
      </c>
      <c r="R36" s="42">
        <v>51.79</v>
      </c>
      <c r="S36" s="42">
        <v>84.48</v>
      </c>
      <c r="T36" s="42">
        <v>78.209999999999994</v>
      </c>
      <c r="U36" s="50">
        <f t="shared" si="2"/>
        <v>81.344999999999999</v>
      </c>
      <c r="V36" s="42">
        <v>32.840000000000003</v>
      </c>
      <c r="W36" s="16">
        <f t="shared" si="3"/>
        <v>57.948125000000005</v>
      </c>
      <c r="X36" s="42">
        <v>62.81</v>
      </c>
      <c r="Y36" s="42">
        <v>48.77</v>
      </c>
      <c r="Z36" s="42">
        <v>77.19</v>
      </c>
      <c r="AA36" s="42">
        <v>93.33</v>
      </c>
      <c r="AB36" s="42">
        <v>76.489999999999995</v>
      </c>
      <c r="AC36" s="13">
        <f t="shared" si="4"/>
        <v>84.91</v>
      </c>
      <c r="AD36" s="42">
        <v>53.68</v>
      </c>
      <c r="AE36" s="42">
        <v>69.47</v>
      </c>
      <c r="AF36" s="42">
        <v>71.930000000000007</v>
      </c>
      <c r="AG36" s="42">
        <v>43.16</v>
      </c>
      <c r="AH36" s="42">
        <v>63.16</v>
      </c>
      <c r="AI36" s="42">
        <v>54.39</v>
      </c>
      <c r="AJ36" s="42">
        <v>55.09</v>
      </c>
      <c r="AK36" s="42">
        <v>57.54</v>
      </c>
      <c r="AL36" s="42">
        <v>39.119999999999997</v>
      </c>
      <c r="AM36" s="42">
        <v>34.21</v>
      </c>
      <c r="AN36" s="17">
        <f t="shared" si="5"/>
        <v>58.245000000000005</v>
      </c>
      <c r="AO36" s="42">
        <v>43.59</v>
      </c>
      <c r="AP36" s="42">
        <v>55.16</v>
      </c>
      <c r="AQ36" s="42">
        <v>42.35</v>
      </c>
      <c r="AR36" s="13">
        <f t="shared" si="6"/>
        <v>48.754999999999995</v>
      </c>
      <c r="AS36" s="17">
        <f t="shared" si="7"/>
        <v>46.172499999999999</v>
      </c>
      <c r="AT36" s="42">
        <v>44.48</v>
      </c>
      <c r="AU36" s="42">
        <v>57.61</v>
      </c>
      <c r="AV36" s="42">
        <v>48.36</v>
      </c>
      <c r="AW36" s="13">
        <f t="shared" si="8"/>
        <v>52.984999999999999</v>
      </c>
      <c r="AX36" s="17">
        <f t="shared" si="9"/>
        <v>48.732500000000002</v>
      </c>
      <c r="AY36" s="42">
        <v>22.81</v>
      </c>
      <c r="AZ36" s="42">
        <v>16.84</v>
      </c>
      <c r="BA36" s="42">
        <v>9.1199999999999992</v>
      </c>
      <c r="BB36" s="17">
        <f t="shared" si="10"/>
        <v>16.256666666666664</v>
      </c>
    </row>
    <row r="37" spans="1:54" x14ac:dyDescent="0.25">
      <c r="A37" s="24" t="s">
        <v>64</v>
      </c>
      <c r="B37" s="45">
        <v>68.290000000000006</v>
      </c>
      <c r="C37" s="45">
        <v>71.95</v>
      </c>
      <c r="D37" s="45">
        <v>42.07</v>
      </c>
      <c r="E37" s="45">
        <v>79.27</v>
      </c>
      <c r="F37" s="45">
        <v>40.85</v>
      </c>
      <c r="G37" s="45">
        <v>59.45</v>
      </c>
      <c r="H37" s="45">
        <v>87.2</v>
      </c>
      <c r="I37" s="45">
        <v>69.510000000000005</v>
      </c>
      <c r="J37" s="50">
        <f t="shared" si="0"/>
        <v>78.355000000000004</v>
      </c>
      <c r="K37" s="45">
        <v>35.979999999999997</v>
      </c>
      <c r="L37" s="16">
        <f t="shared" si="1"/>
        <v>59.526875000000004</v>
      </c>
      <c r="M37" s="42">
        <v>78.62</v>
      </c>
      <c r="N37" s="42">
        <v>82.39</v>
      </c>
      <c r="O37" s="42">
        <v>25.16</v>
      </c>
      <c r="P37" s="42">
        <v>74.209999999999994</v>
      </c>
      <c r="Q37" s="42">
        <v>37.42</v>
      </c>
      <c r="R37" s="42">
        <v>48.43</v>
      </c>
      <c r="S37" s="42">
        <v>95.6</v>
      </c>
      <c r="T37" s="42">
        <v>80.5</v>
      </c>
      <c r="U37" s="50">
        <f t="shared" si="2"/>
        <v>88.05</v>
      </c>
      <c r="V37" s="42">
        <v>34.590000000000003</v>
      </c>
      <c r="W37" s="16">
        <f t="shared" si="3"/>
        <v>58.608750000000001</v>
      </c>
      <c r="X37" s="42">
        <v>81.33</v>
      </c>
      <c r="Y37" s="42">
        <v>30.12</v>
      </c>
      <c r="Z37" s="42">
        <v>83.73</v>
      </c>
      <c r="AA37" s="42">
        <v>92.77</v>
      </c>
      <c r="AB37" s="42">
        <v>92.17</v>
      </c>
      <c r="AC37" s="13">
        <f t="shared" si="4"/>
        <v>92.47</v>
      </c>
      <c r="AD37" s="42">
        <v>71.08</v>
      </c>
      <c r="AE37" s="42">
        <v>92.77</v>
      </c>
      <c r="AF37" s="42">
        <v>66.27</v>
      </c>
      <c r="AG37" s="42">
        <v>40.36</v>
      </c>
      <c r="AH37" s="42">
        <v>76.510000000000005</v>
      </c>
      <c r="AI37" s="42">
        <v>57.23</v>
      </c>
      <c r="AJ37" s="42">
        <v>56.63</v>
      </c>
      <c r="AK37" s="42">
        <v>51.2</v>
      </c>
      <c r="AL37" s="42">
        <v>40.659999999999997</v>
      </c>
      <c r="AM37" s="42">
        <v>34.04</v>
      </c>
      <c r="AN37" s="17">
        <f t="shared" si="5"/>
        <v>62.457142857142856</v>
      </c>
      <c r="AO37" s="42">
        <v>38.409999999999997</v>
      </c>
      <c r="AP37" s="42">
        <v>57.93</v>
      </c>
      <c r="AQ37" s="42">
        <v>45.73</v>
      </c>
      <c r="AR37" s="13">
        <f t="shared" si="6"/>
        <v>51.83</v>
      </c>
      <c r="AS37" s="17">
        <f t="shared" si="7"/>
        <v>45.12</v>
      </c>
      <c r="AT37" s="42">
        <v>44.03</v>
      </c>
      <c r="AU37" s="42">
        <v>63.52</v>
      </c>
      <c r="AV37" s="42">
        <v>54.72</v>
      </c>
      <c r="AW37" s="13">
        <f t="shared" si="8"/>
        <v>59.120000000000005</v>
      </c>
      <c r="AX37" s="17">
        <f t="shared" si="9"/>
        <v>51.575000000000003</v>
      </c>
      <c r="AY37" s="42">
        <v>19.28</v>
      </c>
      <c r="AZ37" s="42">
        <v>27.71</v>
      </c>
      <c r="BA37" s="42">
        <v>10.24</v>
      </c>
      <c r="BB37" s="17">
        <f t="shared" si="10"/>
        <v>19.076666666666668</v>
      </c>
    </row>
    <row r="38" spans="1:54" x14ac:dyDescent="0.25">
      <c r="A38" s="24" t="s">
        <v>34</v>
      </c>
      <c r="B38" s="45">
        <v>58.99</v>
      </c>
      <c r="C38" s="45">
        <v>71.7</v>
      </c>
      <c r="D38" s="45">
        <v>43.08</v>
      </c>
      <c r="E38" s="45">
        <v>74.91</v>
      </c>
      <c r="F38" s="45">
        <v>41.38</v>
      </c>
      <c r="G38" s="45">
        <v>52.67</v>
      </c>
      <c r="H38" s="45">
        <v>88.93</v>
      </c>
      <c r="I38" s="45">
        <v>79.180000000000007</v>
      </c>
      <c r="J38" s="50">
        <f t="shared" si="0"/>
        <v>84.055000000000007</v>
      </c>
      <c r="K38" s="45">
        <v>25.97</v>
      </c>
      <c r="L38" s="16">
        <f t="shared" si="1"/>
        <v>56.594374999999999</v>
      </c>
      <c r="M38" s="42">
        <v>54.23</v>
      </c>
      <c r="N38" s="42">
        <v>72.78</v>
      </c>
      <c r="O38" s="42">
        <v>45.28</v>
      </c>
      <c r="P38" s="42">
        <v>76.87</v>
      </c>
      <c r="Q38" s="42">
        <v>44.08</v>
      </c>
      <c r="R38" s="42">
        <v>51.2</v>
      </c>
      <c r="S38" s="42">
        <v>85.6</v>
      </c>
      <c r="T38" s="42">
        <v>76.599999999999994</v>
      </c>
      <c r="U38" s="50">
        <f t="shared" si="2"/>
        <v>81.099999999999994</v>
      </c>
      <c r="V38" s="42">
        <v>32.619999999999997</v>
      </c>
      <c r="W38" s="16">
        <f t="shared" si="3"/>
        <v>57.269999999999996</v>
      </c>
      <c r="X38" s="42">
        <v>61.26</v>
      </c>
      <c r="Y38" s="42">
        <v>42.18</v>
      </c>
      <c r="Z38" s="42">
        <v>82.42</v>
      </c>
      <c r="AA38" s="42">
        <v>91.11</v>
      </c>
      <c r="AB38" s="42">
        <v>78.849999999999994</v>
      </c>
      <c r="AC38" s="13">
        <f t="shared" si="4"/>
        <v>84.97999999999999</v>
      </c>
      <c r="AD38" s="42">
        <v>58.01</v>
      </c>
      <c r="AE38" s="42">
        <v>78.41</v>
      </c>
      <c r="AF38" s="42">
        <v>66.959999999999994</v>
      </c>
      <c r="AG38" s="42">
        <v>44.81</v>
      </c>
      <c r="AH38" s="42">
        <v>63.58</v>
      </c>
      <c r="AI38" s="42">
        <v>62.14</v>
      </c>
      <c r="AJ38" s="42">
        <v>57.2</v>
      </c>
      <c r="AK38" s="42">
        <v>55.88</v>
      </c>
      <c r="AL38" s="42">
        <v>41.11</v>
      </c>
      <c r="AM38" s="42">
        <v>33.729999999999997</v>
      </c>
      <c r="AN38" s="17">
        <f t="shared" si="5"/>
        <v>59.476428571428578</v>
      </c>
      <c r="AO38" s="42">
        <v>49.03</v>
      </c>
      <c r="AP38" s="42">
        <v>59.37</v>
      </c>
      <c r="AQ38" s="42">
        <v>48.24</v>
      </c>
      <c r="AR38" s="13">
        <f t="shared" si="6"/>
        <v>53.805</v>
      </c>
      <c r="AS38" s="17">
        <f t="shared" si="7"/>
        <v>51.417500000000004</v>
      </c>
      <c r="AT38" s="42">
        <v>45.91</v>
      </c>
      <c r="AU38" s="42">
        <v>55.54</v>
      </c>
      <c r="AV38" s="42">
        <v>42.5</v>
      </c>
      <c r="AW38" s="13">
        <f t="shared" si="8"/>
        <v>49.019999999999996</v>
      </c>
      <c r="AX38" s="17">
        <f t="shared" si="9"/>
        <v>47.464999999999996</v>
      </c>
      <c r="AY38" s="42">
        <v>27.97</v>
      </c>
      <c r="AZ38" s="42">
        <v>21.75</v>
      </c>
      <c r="BA38" s="42">
        <v>13.02</v>
      </c>
      <c r="BB38" s="17">
        <f t="shared" si="10"/>
        <v>20.91333333333333</v>
      </c>
    </row>
    <row r="39" spans="1:54" x14ac:dyDescent="0.25">
      <c r="A39" s="24" t="s">
        <v>35</v>
      </c>
      <c r="B39" s="45">
        <v>67.260000000000005</v>
      </c>
      <c r="C39" s="45">
        <v>52.17</v>
      </c>
      <c r="D39" s="45">
        <v>28.39</v>
      </c>
      <c r="E39" s="45">
        <v>73.150000000000006</v>
      </c>
      <c r="F39" s="45">
        <v>19.309999999999999</v>
      </c>
      <c r="G39" s="45">
        <v>40.54</v>
      </c>
      <c r="H39" s="45">
        <v>84.65</v>
      </c>
      <c r="I39" s="45">
        <v>81.84</v>
      </c>
      <c r="J39" s="50">
        <f t="shared" si="0"/>
        <v>83.245000000000005</v>
      </c>
      <c r="K39" s="45">
        <v>21.23</v>
      </c>
      <c r="L39" s="16">
        <f t="shared" si="1"/>
        <v>48.161875000000002</v>
      </c>
      <c r="M39" s="42">
        <v>54.93</v>
      </c>
      <c r="N39" s="42">
        <v>68.47</v>
      </c>
      <c r="O39" s="42">
        <v>28.57</v>
      </c>
      <c r="P39" s="42">
        <v>74.88</v>
      </c>
      <c r="Q39" s="42">
        <v>36.33</v>
      </c>
      <c r="R39" s="42">
        <v>45.94</v>
      </c>
      <c r="S39" s="42">
        <v>91.63</v>
      </c>
      <c r="T39" s="42">
        <v>81.53</v>
      </c>
      <c r="U39" s="50">
        <f t="shared" si="2"/>
        <v>86.58</v>
      </c>
      <c r="V39" s="42">
        <v>30.54</v>
      </c>
      <c r="W39" s="16">
        <f t="shared" si="3"/>
        <v>53.28</v>
      </c>
      <c r="X39" s="42">
        <v>59.01</v>
      </c>
      <c r="Y39" s="42">
        <v>53.26</v>
      </c>
      <c r="Z39" s="42">
        <v>83.03</v>
      </c>
      <c r="AA39" s="42">
        <v>91.38</v>
      </c>
      <c r="AB39" s="42">
        <v>78.849999999999994</v>
      </c>
      <c r="AC39" s="13">
        <f t="shared" si="4"/>
        <v>85.114999999999995</v>
      </c>
      <c r="AD39" s="42">
        <v>56.14</v>
      </c>
      <c r="AE39" s="42">
        <v>77.81</v>
      </c>
      <c r="AF39" s="42">
        <v>68.67</v>
      </c>
      <c r="AG39" s="42">
        <v>47</v>
      </c>
      <c r="AH39" s="42">
        <v>65.540000000000006</v>
      </c>
      <c r="AI39" s="42">
        <v>66.06</v>
      </c>
      <c r="AJ39" s="42">
        <v>53.92</v>
      </c>
      <c r="AK39" s="42">
        <v>57.57</v>
      </c>
      <c r="AL39" s="42">
        <v>50.39</v>
      </c>
      <c r="AM39" s="42">
        <v>35.51</v>
      </c>
      <c r="AN39" s="17">
        <f t="shared" si="5"/>
        <v>61.358928571428571</v>
      </c>
      <c r="AO39" s="42">
        <v>38.619999999999997</v>
      </c>
      <c r="AP39" s="42">
        <v>62.66</v>
      </c>
      <c r="AQ39" s="42">
        <v>62.4</v>
      </c>
      <c r="AR39" s="13">
        <f t="shared" si="6"/>
        <v>62.53</v>
      </c>
      <c r="AS39" s="17">
        <f t="shared" si="7"/>
        <v>50.575000000000003</v>
      </c>
      <c r="AT39" s="42">
        <v>47.41</v>
      </c>
      <c r="AU39" s="42">
        <v>64.040000000000006</v>
      </c>
      <c r="AV39" s="42">
        <v>62.81</v>
      </c>
      <c r="AW39" s="13">
        <f t="shared" si="8"/>
        <v>63.425000000000004</v>
      </c>
      <c r="AX39" s="17">
        <f t="shared" si="9"/>
        <v>55.417500000000004</v>
      </c>
      <c r="AY39" s="42">
        <v>34.729999999999997</v>
      </c>
      <c r="AZ39" s="42">
        <v>24.93</v>
      </c>
      <c r="BA39" s="42">
        <v>9.5299999999999994</v>
      </c>
      <c r="BB39" s="17">
        <f t="shared" si="10"/>
        <v>23.063333333333333</v>
      </c>
    </row>
    <row r="40" spans="1:54" x14ac:dyDescent="0.25">
      <c r="A40" s="24" t="s">
        <v>36</v>
      </c>
      <c r="B40" s="45">
        <v>70.180000000000007</v>
      </c>
      <c r="C40" s="45">
        <v>68.39</v>
      </c>
      <c r="D40" s="45">
        <v>42.15</v>
      </c>
      <c r="E40" s="45">
        <v>74.22</v>
      </c>
      <c r="F40" s="45">
        <v>41.37</v>
      </c>
      <c r="G40" s="45">
        <v>44.73</v>
      </c>
      <c r="H40" s="45">
        <v>80.27</v>
      </c>
      <c r="I40" s="45">
        <v>72.87</v>
      </c>
      <c r="J40" s="50">
        <f t="shared" si="0"/>
        <v>76.569999999999993</v>
      </c>
      <c r="K40" s="45">
        <v>29.15</v>
      </c>
      <c r="L40" s="16">
        <f t="shared" si="1"/>
        <v>55.844999999999999</v>
      </c>
      <c r="M40" s="42">
        <v>68.91</v>
      </c>
      <c r="N40" s="42">
        <v>72.39</v>
      </c>
      <c r="O40" s="42">
        <v>39.68</v>
      </c>
      <c r="P40" s="42">
        <v>71</v>
      </c>
      <c r="Q40" s="42">
        <v>38.28</v>
      </c>
      <c r="R40" s="42">
        <v>55.92</v>
      </c>
      <c r="S40" s="42">
        <v>91.18</v>
      </c>
      <c r="T40" s="42">
        <v>80.05</v>
      </c>
      <c r="U40" s="50">
        <f t="shared" si="2"/>
        <v>85.615000000000009</v>
      </c>
      <c r="V40" s="42">
        <v>25.06</v>
      </c>
      <c r="W40" s="16">
        <f t="shared" si="3"/>
        <v>57.106875000000002</v>
      </c>
      <c r="X40" s="42">
        <v>66.39</v>
      </c>
      <c r="Y40" s="42">
        <v>44.26</v>
      </c>
      <c r="Z40" s="42">
        <v>82.99</v>
      </c>
      <c r="AA40" s="42">
        <v>92.42</v>
      </c>
      <c r="AB40" s="42">
        <v>82.17</v>
      </c>
      <c r="AC40" s="13">
        <f t="shared" si="4"/>
        <v>87.295000000000002</v>
      </c>
      <c r="AD40" s="42">
        <v>53.69</v>
      </c>
      <c r="AE40" s="42">
        <v>80.12</v>
      </c>
      <c r="AF40" s="42">
        <v>68.03</v>
      </c>
      <c r="AG40" s="42">
        <v>48.57</v>
      </c>
      <c r="AH40" s="42">
        <v>65.98</v>
      </c>
      <c r="AI40" s="42">
        <v>62.3</v>
      </c>
      <c r="AJ40" s="42">
        <v>55.23</v>
      </c>
      <c r="AK40" s="42">
        <v>54.82</v>
      </c>
      <c r="AL40" s="42">
        <v>38.22</v>
      </c>
      <c r="AM40" s="42">
        <v>37.81</v>
      </c>
      <c r="AN40" s="17">
        <f t="shared" si="5"/>
        <v>60.407500000000013</v>
      </c>
      <c r="AO40" s="42">
        <v>38.340000000000003</v>
      </c>
      <c r="AP40" s="42">
        <v>58.97</v>
      </c>
      <c r="AQ40" s="42">
        <v>53.14</v>
      </c>
      <c r="AR40" s="13">
        <f t="shared" si="6"/>
        <v>56.055</v>
      </c>
      <c r="AS40" s="17">
        <f t="shared" si="7"/>
        <v>47.197500000000005</v>
      </c>
      <c r="AT40" s="42">
        <v>43.62</v>
      </c>
      <c r="AU40" s="42">
        <v>54.99</v>
      </c>
      <c r="AV40" s="42">
        <v>52.44</v>
      </c>
      <c r="AW40" s="13">
        <f t="shared" si="8"/>
        <v>53.715000000000003</v>
      </c>
      <c r="AX40" s="17">
        <f t="shared" si="9"/>
        <v>48.667500000000004</v>
      </c>
      <c r="AY40" s="42">
        <v>24.18</v>
      </c>
      <c r="AZ40" s="42">
        <v>17.829999999999998</v>
      </c>
      <c r="BA40" s="42">
        <v>11.17</v>
      </c>
      <c r="BB40" s="17">
        <f t="shared" si="10"/>
        <v>17.726666666666667</v>
      </c>
    </row>
    <row r="41" spans="1:54" x14ac:dyDescent="0.25">
      <c r="BB41" s="19"/>
    </row>
  </sheetData>
  <mergeCells count="9">
    <mergeCell ref="B1:BB1"/>
    <mergeCell ref="B2:AN2"/>
    <mergeCell ref="AO2:BB2"/>
    <mergeCell ref="B3:L3"/>
    <mergeCell ref="M3:W3"/>
    <mergeCell ref="X3:AN3"/>
    <mergeCell ref="AY3:BB3"/>
    <mergeCell ref="AO3:AS3"/>
    <mergeCell ref="AT3:AX3"/>
  </mergeCells>
  <phoneticPr fontId="12" type="noConversion"/>
  <conditionalFormatting sqref="B5:AN40">
    <cfRule type="cellIs" dxfId="7" priority="2" operator="greaterThan">
      <formula>89.44</formula>
    </cfRule>
    <cfRule type="cellIs" dxfId="6" priority="4" operator="lessThan">
      <formula>59.44</formula>
    </cfRule>
  </conditionalFormatting>
  <conditionalFormatting sqref="AO5:BB40">
    <cfRule type="cellIs" dxfId="4" priority="1" operator="greaterThan">
      <formula>59.44</formula>
    </cfRule>
    <cfRule type="cellIs" dxfId="5" priority="3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AO4 AT4" numberStoredAsText="1"/>
    <ignoredError sqref="J5:J40 L5:L40 AR5:AR40 AW5:AW40 U5:U40 W5:W40 AC5:AC40 AN5:AN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7DC9-0D9B-4D8E-B3AF-5DFE8C1AB710}">
  <dimension ref="A1:BA40"/>
  <sheetViews>
    <sheetView workbookViewId="0"/>
  </sheetViews>
  <sheetFormatPr defaultRowHeight="15" x14ac:dyDescent="0.25"/>
  <cols>
    <col min="1" max="1" width="40" bestFit="1" customWidth="1"/>
    <col min="53" max="53" width="9.140625" style="21"/>
  </cols>
  <sheetData>
    <row r="1" spans="1:53" x14ac:dyDescent="0.25">
      <c r="A1" s="3" t="s">
        <v>0</v>
      </c>
      <c r="B1" s="71" t="s">
        <v>37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</row>
    <row r="2" spans="1:53" x14ac:dyDescent="0.25">
      <c r="A2" s="39" t="s">
        <v>43</v>
      </c>
      <c r="B2" s="71" t="s">
        <v>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3" t="s">
        <v>45</v>
      </c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5"/>
      <c r="AY2" s="71" t="s">
        <v>90</v>
      </c>
      <c r="AZ2" s="71"/>
      <c r="BA2" s="71"/>
    </row>
    <row r="3" spans="1:53" x14ac:dyDescent="0.25">
      <c r="A3" s="3" t="s">
        <v>3</v>
      </c>
      <c r="B3" s="71">
        <v>2023</v>
      </c>
      <c r="C3" s="71"/>
      <c r="D3" s="71"/>
      <c r="E3" s="71"/>
      <c r="F3" s="71"/>
      <c r="G3" s="71"/>
      <c r="H3" s="71"/>
      <c r="I3" s="71">
        <v>2024</v>
      </c>
      <c r="J3" s="71"/>
      <c r="K3" s="71"/>
      <c r="L3" s="71"/>
      <c r="M3" s="71"/>
      <c r="N3" s="71"/>
      <c r="O3" s="71"/>
      <c r="P3" s="71">
        <v>2025</v>
      </c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>
        <v>2023</v>
      </c>
      <c r="AH3" s="71"/>
      <c r="AI3" s="71"/>
      <c r="AJ3" s="71"/>
      <c r="AK3" s="71"/>
      <c r="AL3" s="71"/>
      <c r="AM3" s="71"/>
      <c r="AN3" s="71">
        <v>2024</v>
      </c>
      <c r="AO3" s="71"/>
      <c r="AP3" s="71"/>
      <c r="AQ3" s="71"/>
      <c r="AR3" s="71"/>
      <c r="AS3" s="71"/>
      <c r="AT3" s="71"/>
      <c r="AU3" s="71">
        <v>2025</v>
      </c>
      <c r="AV3" s="71"/>
      <c r="AW3" s="71"/>
      <c r="AX3" s="71"/>
      <c r="AY3" s="3">
        <v>2023</v>
      </c>
      <c r="AZ3" s="3">
        <v>2024</v>
      </c>
      <c r="BA3" s="3">
        <v>2025</v>
      </c>
    </row>
    <row r="4" spans="1:53" x14ac:dyDescent="0.25">
      <c r="A4" s="29" t="s">
        <v>66</v>
      </c>
      <c r="B4" s="28">
        <v>1</v>
      </c>
      <c r="C4" s="28">
        <v>2</v>
      </c>
      <c r="D4" s="28">
        <v>3</v>
      </c>
      <c r="E4" s="28">
        <v>4</v>
      </c>
      <c r="F4" s="28">
        <v>5</v>
      </c>
      <c r="G4" s="28">
        <v>6</v>
      </c>
      <c r="H4" s="43" t="s">
        <v>62</v>
      </c>
      <c r="I4" s="28">
        <v>1</v>
      </c>
      <c r="J4" s="28">
        <v>2</v>
      </c>
      <c r="K4" s="28">
        <v>3</v>
      </c>
      <c r="L4" s="28">
        <v>4</v>
      </c>
      <c r="M4" s="28">
        <v>5</v>
      </c>
      <c r="N4" s="28">
        <v>6</v>
      </c>
      <c r="O4" s="29" t="s">
        <v>62</v>
      </c>
      <c r="P4" s="28">
        <v>1</v>
      </c>
      <c r="Q4" s="46" t="s">
        <v>94</v>
      </c>
      <c r="R4" s="46" t="s">
        <v>95</v>
      </c>
      <c r="S4" s="43" t="s">
        <v>96</v>
      </c>
      <c r="T4" s="28">
        <v>3</v>
      </c>
      <c r="U4" s="28">
        <v>4</v>
      </c>
      <c r="V4" s="28">
        <v>5</v>
      </c>
      <c r="W4" s="28">
        <v>6</v>
      </c>
      <c r="X4" s="28">
        <v>7</v>
      </c>
      <c r="Y4" s="28">
        <v>8</v>
      </c>
      <c r="Z4" s="28">
        <v>9</v>
      </c>
      <c r="AA4" s="28">
        <v>10</v>
      </c>
      <c r="AB4" s="28">
        <v>12</v>
      </c>
      <c r="AC4" s="28">
        <v>13</v>
      </c>
      <c r="AD4" s="28">
        <v>14</v>
      </c>
      <c r="AE4" s="28">
        <v>15</v>
      </c>
      <c r="AF4" s="29" t="s">
        <v>62</v>
      </c>
      <c r="AG4" s="28">
        <v>7</v>
      </c>
      <c r="AH4" s="28">
        <v>8</v>
      </c>
      <c r="AI4" s="28">
        <v>9</v>
      </c>
      <c r="AJ4" s="28">
        <v>10</v>
      </c>
      <c r="AK4" s="28">
        <v>11</v>
      </c>
      <c r="AL4" s="28">
        <v>12</v>
      </c>
      <c r="AM4" s="29" t="s">
        <v>62</v>
      </c>
      <c r="AN4" s="28">
        <v>7</v>
      </c>
      <c r="AO4" s="28">
        <v>8</v>
      </c>
      <c r="AP4" s="28">
        <v>9</v>
      </c>
      <c r="AQ4" s="28">
        <v>10</v>
      </c>
      <c r="AR4" s="28">
        <v>11</v>
      </c>
      <c r="AS4" s="28">
        <v>12</v>
      </c>
      <c r="AT4" s="29" t="s">
        <v>62</v>
      </c>
      <c r="AU4" s="28">
        <v>11</v>
      </c>
      <c r="AV4" s="28">
        <v>16</v>
      </c>
      <c r="AW4" s="28">
        <v>17</v>
      </c>
      <c r="AX4" s="29" t="s">
        <v>62</v>
      </c>
      <c r="AY4" s="28">
        <v>13</v>
      </c>
      <c r="AZ4" s="28">
        <v>13</v>
      </c>
      <c r="BA4" s="48" t="s">
        <v>91</v>
      </c>
    </row>
    <row r="5" spans="1:53" x14ac:dyDescent="0.25">
      <c r="A5" s="23" t="s">
        <v>65</v>
      </c>
      <c r="B5" s="45">
        <v>82.11</v>
      </c>
      <c r="C5" s="45">
        <v>73.03</v>
      </c>
      <c r="D5" s="45">
        <v>52.11</v>
      </c>
      <c r="E5" s="45">
        <v>66.63</v>
      </c>
      <c r="F5" s="45">
        <v>79.349999999999994</v>
      </c>
      <c r="G5" s="45">
        <v>82.9</v>
      </c>
      <c r="H5" s="17">
        <f>AVERAGE(B5:G5)</f>
        <v>72.688333333333333</v>
      </c>
      <c r="I5" s="42">
        <v>83.39</v>
      </c>
      <c r="J5" s="42">
        <v>74.23</v>
      </c>
      <c r="K5" s="42">
        <v>54.14</v>
      </c>
      <c r="L5" s="42">
        <v>67.569999999999993</v>
      </c>
      <c r="M5" s="42">
        <v>80.25</v>
      </c>
      <c r="N5" s="42">
        <v>84.2</v>
      </c>
      <c r="O5" s="17">
        <f>AVERAGE(I5:N5)</f>
        <v>73.963333333333324</v>
      </c>
      <c r="P5" s="42">
        <v>81.33</v>
      </c>
      <c r="Q5" s="42">
        <v>72.650000000000006</v>
      </c>
      <c r="R5" s="42">
        <v>66.45</v>
      </c>
      <c r="S5" s="13">
        <f>AVERAGE(Q5:R5)</f>
        <v>69.550000000000011</v>
      </c>
      <c r="T5" s="42">
        <v>59.29</v>
      </c>
      <c r="U5" s="42">
        <v>83.17</v>
      </c>
      <c r="V5" s="42">
        <v>65.09</v>
      </c>
      <c r="W5" s="42">
        <v>54.75</v>
      </c>
      <c r="X5" s="42">
        <v>69.06</v>
      </c>
      <c r="Y5" s="42">
        <v>54.75</v>
      </c>
      <c r="Z5" s="42">
        <v>82.73</v>
      </c>
      <c r="AA5" s="42">
        <v>72.86</v>
      </c>
      <c r="AB5" s="42">
        <v>28.69</v>
      </c>
      <c r="AC5" s="42">
        <v>36.43</v>
      </c>
      <c r="AD5" s="42">
        <v>38.47</v>
      </c>
      <c r="AE5" s="42">
        <v>27.54</v>
      </c>
      <c r="AF5" s="17">
        <f>AVERAGE(P5,S5:AE5)</f>
        <v>58.836428571428577</v>
      </c>
      <c r="AG5" s="42">
        <v>51.04</v>
      </c>
      <c r="AH5" s="42">
        <v>70.459999999999994</v>
      </c>
      <c r="AI5" s="42">
        <v>35.04</v>
      </c>
      <c r="AJ5" s="42">
        <v>74.66</v>
      </c>
      <c r="AK5" s="42">
        <v>34.22</v>
      </c>
      <c r="AL5" s="42">
        <v>51.88</v>
      </c>
      <c r="AM5" s="17">
        <f>AVERAGE(AG5:AL5)</f>
        <v>52.883333333333326</v>
      </c>
      <c r="AN5" s="42">
        <v>52.94</v>
      </c>
      <c r="AO5" s="42">
        <v>70.819999999999993</v>
      </c>
      <c r="AP5" s="42">
        <v>36.200000000000003</v>
      </c>
      <c r="AQ5" s="42">
        <v>75.45</v>
      </c>
      <c r="AR5" s="42">
        <v>34.14</v>
      </c>
      <c r="AS5" s="42">
        <v>53.4</v>
      </c>
      <c r="AT5" s="17">
        <f>AVERAGE(AN5:AS5)</f>
        <v>53.824999999999989</v>
      </c>
      <c r="AU5" s="42">
        <v>75.61</v>
      </c>
      <c r="AV5" s="42">
        <v>20.02</v>
      </c>
      <c r="AW5" s="42">
        <v>9.57</v>
      </c>
      <c r="AX5" s="17">
        <f>AVERAGE(AU5:AW5)</f>
        <v>35.066666666666663</v>
      </c>
      <c r="AY5" s="42">
        <v>11.45</v>
      </c>
      <c r="AZ5" s="42">
        <v>11.6</v>
      </c>
      <c r="BA5" s="62"/>
    </row>
    <row r="6" spans="1:53" s="2" customFormat="1" x14ac:dyDescent="0.25">
      <c r="A6" s="55" t="s">
        <v>4</v>
      </c>
      <c r="B6" s="61">
        <v>81.400000000000006</v>
      </c>
      <c r="C6" s="61">
        <v>70.94</v>
      </c>
      <c r="D6" s="61">
        <v>50.4</v>
      </c>
      <c r="E6" s="61">
        <v>65.44</v>
      </c>
      <c r="F6" s="61">
        <v>78.510000000000005</v>
      </c>
      <c r="G6" s="61">
        <v>81.569999999999993</v>
      </c>
      <c r="H6" s="56">
        <f t="shared" ref="H6:H40" si="0">AVERAGE(B6:G6)</f>
        <v>71.376666666666665</v>
      </c>
      <c r="I6" s="59">
        <v>80.09</v>
      </c>
      <c r="J6" s="59">
        <v>70.819999999999993</v>
      </c>
      <c r="K6" s="59">
        <v>51.68</v>
      </c>
      <c r="L6" s="59">
        <v>65.400000000000006</v>
      </c>
      <c r="M6" s="59">
        <v>79.59</v>
      </c>
      <c r="N6" s="59">
        <v>83.1</v>
      </c>
      <c r="O6" s="56">
        <f t="shared" ref="O6:O40" si="1">AVERAGE(I6:N6)</f>
        <v>71.780000000000015</v>
      </c>
      <c r="P6" s="59">
        <v>78.959999999999994</v>
      </c>
      <c r="Q6" s="59">
        <v>70.77</v>
      </c>
      <c r="R6" s="59">
        <v>66.930000000000007</v>
      </c>
      <c r="S6" s="59">
        <f t="shared" ref="S6:S40" si="2">AVERAGE(Q6:R6)</f>
        <v>68.849999999999994</v>
      </c>
      <c r="T6" s="59">
        <v>57.84</v>
      </c>
      <c r="U6" s="59">
        <v>81.89</v>
      </c>
      <c r="V6" s="59">
        <v>64.09</v>
      </c>
      <c r="W6" s="59">
        <v>52.83</v>
      </c>
      <c r="X6" s="59">
        <v>65.03</v>
      </c>
      <c r="Y6" s="59">
        <v>53.46</v>
      </c>
      <c r="Z6" s="59">
        <v>80.59</v>
      </c>
      <c r="AA6" s="59">
        <v>70.209999999999994</v>
      </c>
      <c r="AB6" s="59">
        <v>27.54</v>
      </c>
      <c r="AC6" s="59">
        <v>34.49</v>
      </c>
      <c r="AD6" s="59">
        <v>37.64</v>
      </c>
      <c r="AE6" s="59">
        <v>27.34</v>
      </c>
      <c r="AF6" s="56">
        <f t="shared" ref="AF6:AF40" si="3">AVERAGE(P6,S6:AE6)</f>
        <v>57.197142857142865</v>
      </c>
      <c r="AG6" s="59">
        <v>47.34</v>
      </c>
      <c r="AH6" s="59">
        <v>69.180000000000007</v>
      </c>
      <c r="AI6" s="59">
        <v>31.88</v>
      </c>
      <c r="AJ6" s="59">
        <v>72.81</v>
      </c>
      <c r="AK6" s="59">
        <v>33.25</v>
      </c>
      <c r="AL6" s="59">
        <v>50.72</v>
      </c>
      <c r="AM6" s="56">
        <f t="shared" ref="AM6:AM40" si="4">AVERAGE(AG6:AL6)</f>
        <v>50.863333333333337</v>
      </c>
      <c r="AN6" s="59">
        <v>46.58</v>
      </c>
      <c r="AO6" s="59">
        <v>66.86</v>
      </c>
      <c r="AP6" s="59">
        <v>32.68</v>
      </c>
      <c r="AQ6" s="59">
        <v>73</v>
      </c>
      <c r="AR6" s="59">
        <v>33.96</v>
      </c>
      <c r="AS6" s="59">
        <v>55</v>
      </c>
      <c r="AT6" s="56">
        <f t="shared" ref="AT6:AT40" si="5">AVERAGE(AN6:AS6)</f>
        <v>51.346666666666671</v>
      </c>
      <c r="AU6" s="59">
        <v>73.42</v>
      </c>
      <c r="AV6" s="59">
        <v>20.07</v>
      </c>
      <c r="AW6" s="59">
        <v>10.02</v>
      </c>
      <c r="AX6" s="56">
        <f t="shared" ref="AX6:AX40" si="6">AVERAGE(AU6:AW6)</f>
        <v>34.503333333333337</v>
      </c>
      <c r="AY6" s="59">
        <v>13</v>
      </c>
      <c r="AZ6" s="59">
        <v>11.96</v>
      </c>
      <c r="BA6" s="31"/>
    </row>
    <row r="7" spans="1:53" x14ac:dyDescent="0.25">
      <c r="A7" s="24" t="s">
        <v>5</v>
      </c>
      <c r="B7" s="45">
        <v>82.14</v>
      </c>
      <c r="C7" s="45">
        <v>78.569999999999993</v>
      </c>
      <c r="D7" s="45">
        <v>44.05</v>
      </c>
      <c r="E7" s="45">
        <v>70.239999999999995</v>
      </c>
      <c r="F7" s="45">
        <v>59.52</v>
      </c>
      <c r="G7" s="45">
        <v>86.9</v>
      </c>
      <c r="H7" s="17">
        <f t="shared" si="0"/>
        <v>70.236666666666665</v>
      </c>
      <c r="I7" s="42">
        <v>78.95</v>
      </c>
      <c r="J7" s="42">
        <v>66.67</v>
      </c>
      <c r="K7" s="42">
        <v>44.74</v>
      </c>
      <c r="L7" s="42">
        <v>66.67</v>
      </c>
      <c r="M7" s="42">
        <v>75.44</v>
      </c>
      <c r="N7" s="42">
        <v>74.56</v>
      </c>
      <c r="O7" s="17">
        <f t="shared" si="1"/>
        <v>67.838333333333338</v>
      </c>
      <c r="P7" s="42">
        <v>82.02</v>
      </c>
      <c r="Q7" s="42">
        <v>65.17</v>
      </c>
      <c r="R7" s="42">
        <v>67.42</v>
      </c>
      <c r="S7" s="13">
        <f t="shared" si="2"/>
        <v>66.295000000000002</v>
      </c>
      <c r="T7" s="42">
        <v>34.83</v>
      </c>
      <c r="U7" s="42">
        <v>87.64</v>
      </c>
      <c r="V7" s="42">
        <v>44.94</v>
      </c>
      <c r="W7" s="42">
        <v>40.450000000000003</v>
      </c>
      <c r="X7" s="42">
        <v>65.17</v>
      </c>
      <c r="Y7" s="42">
        <v>30.34</v>
      </c>
      <c r="Z7" s="42">
        <v>80.900000000000006</v>
      </c>
      <c r="AA7" s="42">
        <v>71.91</v>
      </c>
      <c r="AB7" s="42">
        <v>19.100000000000001</v>
      </c>
      <c r="AC7" s="42">
        <v>33.15</v>
      </c>
      <c r="AD7" s="42">
        <v>19.66</v>
      </c>
      <c r="AE7" s="42">
        <v>18.54</v>
      </c>
      <c r="AF7" s="17">
        <f t="shared" si="3"/>
        <v>49.638928571428558</v>
      </c>
      <c r="AG7" s="42">
        <v>54.76</v>
      </c>
      <c r="AH7" s="42">
        <v>69.05</v>
      </c>
      <c r="AI7" s="42">
        <v>26.19</v>
      </c>
      <c r="AJ7" s="42">
        <v>75</v>
      </c>
      <c r="AK7" s="42">
        <v>36.31</v>
      </c>
      <c r="AL7" s="42">
        <v>60.71</v>
      </c>
      <c r="AM7" s="17">
        <f t="shared" si="4"/>
        <v>53.669999999999995</v>
      </c>
      <c r="AN7" s="42">
        <v>42.11</v>
      </c>
      <c r="AO7" s="42">
        <v>71.05</v>
      </c>
      <c r="AP7" s="42">
        <v>26.32</v>
      </c>
      <c r="AQ7" s="42">
        <v>70.180000000000007</v>
      </c>
      <c r="AR7" s="42">
        <v>22.81</v>
      </c>
      <c r="AS7" s="42">
        <v>48.25</v>
      </c>
      <c r="AT7" s="17">
        <f t="shared" si="5"/>
        <v>46.786666666666669</v>
      </c>
      <c r="AU7" s="42">
        <v>84.27</v>
      </c>
      <c r="AV7" s="42">
        <v>10.67</v>
      </c>
      <c r="AW7" s="42">
        <v>5.62</v>
      </c>
      <c r="AX7" s="17">
        <f t="shared" si="6"/>
        <v>33.520000000000003</v>
      </c>
      <c r="AY7" s="42">
        <v>5.95</v>
      </c>
      <c r="AZ7" s="42">
        <v>10.09</v>
      </c>
      <c r="BA7" s="36"/>
    </row>
    <row r="8" spans="1:53" x14ac:dyDescent="0.25">
      <c r="A8" s="24" t="s">
        <v>6</v>
      </c>
      <c r="B8" s="45">
        <v>79.84</v>
      </c>
      <c r="C8" s="45">
        <v>68.319999999999993</v>
      </c>
      <c r="D8" s="45">
        <v>46.49</v>
      </c>
      <c r="E8" s="45">
        <v>63.02</v>
      </c>
      <c r="F8" s="45">
        <v>79.849999999999994</v>
      </c>
      <c r="G8" s="45">
        <v>80.400000000000006</v>
      </c>
      <c r="H8" s="17">
        <f t="shared" si="0"/>
        <v>69.653333333333322</v>
      </c>
      <c r="I8" s="42">
        <v>78.41</v>
      </c>
      <c r="J8" s="42">
        <v>68.08</v>
      </c>
      <c r="K8" s="42">
        <v>50.03</v>
      </c>
      <c r="L8" s="42">
        <v>62.55</v>
      </c>
      <c r="M8" s="42">
        <v>77.81</v>
      </c>
      <c r="N8" s="42">
        <v>83.25</v>
      </c>
      <c r="O8" s="17">
        <f t="shared" si="1"/>
        <v>70.021666666666661</v>
      </c>
      <c r="P8" s="42">
        <v>75.92</v>
      </c>
      <c r="Q8" s="42">
        <v>69.430000000000007</v>
      </c>
      <c r="R8" s="42">
        <v>64.94</v>
      </c>
      <c r="S8" s="13">
        <f t="shared" si="2"/>
        <v>67.185000000000002</v>
      </c>
      <c r="T8" s="42">
        <v>58.35</v>
      </c>
      <c r="U8" s="42">
        <v>80.94</v>
      </c>
      <c r="V8" s="42">
        <v>65.06</v>
      </c>
      <c r="W8" s="42">
        <v>49.18</v>
      </c>
      <c r="X8" s="42">
        <v>65.56</v>
      </c>
      <c r="Y8" s="42">
        <v>52.39</v>
      </c>
      <c r="Z8" s="42">
        <v>79.989999999999995</v>
      </c>
      <c r="AA8" s="42">
        <v>67.56</v>
      </c>
      <c r="AB8" s="42">
        <v>31.17</v>
      </c>
      <c r="AC8" s="42">
        <v>35.51</v>
      </c>
      <c r="AD8" s="42">
        <v>38.21</v>
      </c>
      <c r="AE8" s="42">
        <v>33.049999999999997</v>
      </c>
      <c r="AF8" s="17">
        <f t="shared" si="3"/>
        <v>57.148214285714282</v>
      </c>
      <c r="AG8" s="42">
        <v>44.7</v>
      </c>
      <c r="AH8" s="42">
        <v>68.459999999999994</v>
      </c>
      <c r="AI8" s="42">
        <v>32.700000000000003</v>
      </c>
      <c r="AJ8" s="42">
        <v>73.47</v>
      </c>
      <c r="AK8" s="42">
        <v>36.950000000000003</v>
      </c>
      <c r="AL8" s="42">
        <v>50.49</v>
      </c>
      <c r="AM8" s="17">
        <f t="shared" si="4"/>
        <v>51.128333333333337</v>
      </c>
      <c r="AN8" s="42">
        <v>44</v>
      </c>
      <c r="AO8" s="42">
        <v>64.23</v>
      </c>
      <c r="AP8" s="42">
        <v>34.54</v>
      </c>
      <c r="AQ8" s="42">
        <v>71.540000000000006</v>
      </c>
      <c r="AR8" s="42">
        <v>37.159999999999997</v>
      </c>
      <c r="AS8" s="42">
        <v>56.36</v>
      </c>
      <c r="AT8" s="17">
        <f t="shared" si="5"/>
        <v>51.305</v>
      </c>
      <c r="AU8" s="42">
        <v>71.430000000000007</v>
      </c>
      <c r="AV8" s="42">
        <v>24.99</v>
      </c>
      <c r="AW8" s="42">
        <v>12.01</v>
      </c>
      <c r="AX8" s="17">
        <f t="shared" si="6"/>
        <v>36.143333333333338</v>
      </c>
      <c r="AY8" s="42">
        <v>16.260000000000002</v>
      </c>
      <c r="AZ8" s="42">
        <v>13.75</v>
      </c>
      <c r="BA8" s="36"/>
    </row>
    <row r="9" spans="1:53" x14ac:dyDescent="0.25">
      <c r="A9" s="24" t="s">
        <v>7</v>
      </c>
      <c r="B9" s="45">
        <v>85.17</v>
      </c>
      <c r="C9" s="45">
        <v>73.92</v>
      </c>
      <c r="D9" s="45">
        <v>59.25</v>
      </c>
      <c r="E9" s="45">
        <v>67.86</v>
      </c>
      <c r="F9" s="45">
        <v>80.38</v>
      </c>
      <c r="G9" s="45">
        <v>82.78</v>
      </c>
      <c r="H9" s="17">
        <f t="shared" si="0"/>
        <v>74.893333333333331</v>
      </c>
      <c r="I9" s="42">
        <v>81.95</v>
      </c>
      <c r="J9" s="42">
        <v>72.959999999999994</v>
      </c>
      <c r="K9" s="42">
        <v>62.9</v>
      </c>
      <c r="L9" s="42">
        <v>68.739999999999995</v>
      </c>
      <c r="M9" s="42">
        <v>77.42</v>
      </c>
      <c r="N9" s="42">
        <v>80.34</v>
      </c>
      <c r="O9" s="17">
        <f t="shared" si="1"/>
        <v>74.051666666666677</v>
      </c>
      <c r="P9" s="42">
        <v>79.989999999999995</v>
      </c>
      <c r="Q9" s="42">
        <v>67.06</v>
      </c>
      <c r="R9" s="42">
        <v>62.41</v>
      </c>
      <c r="S9" s="13">
        <f t="shared" si="2"/>
        <v>64.734999999999999</v>
      </c>
      <c r="T9" s="42">
        <v>57.98</v>
      </c>
      <c r="U9" s="42">
        <v>81.760000000000005</v>
      </c>
      <c r="V9" s="42">
        <v>62.11</v>
      </c>
      <c r="W9" s="42">
        <v>50.3</v>
      </c>
      <c r="X9" s="42">
        <v>60.34</v>
      </c>
      <c r="Y9" s="42">
        <v>51.4</v>
      </c>
      <c r="Z9" s="42">
        <v>79.099999999999994</v>
      </c>
      <c r="AA9" s="42">
        <v>68.91</v>
      </c>
      <c r="AB9" s="42">
        <v>21.53</v>
      </c>
      <c r="AC9" s="42">
        <v>26.92</v>
      </c>
      <c r="AD9" s="42">
        <v>33.270000000000003</v>
      </c>
      <c r="AE9" s="42">
        <v>24.82</v>
      </c>
      <c r="AF9" s="17">
        <f t="shared" si="3"/>
        <v>54.511785714285715</v>
      </c>
      <c r="AG9" s="42">
        <v>48.33</v>
      </c>
      <c r="AH9" s="42">
        <v>71.53</v>
      </c>
      <c r="AI9" s="42">
        <v>33.130000000000003</v>
      </c>
      <c r="AJ9" s="42">
        <v>75.760000000000005</v>
      </c>
      <c r="AK9" s="42">
        <v>35.57</v>
      </c>
      <c r="AL9" s="42">
        <v>55.1</v>
      </c>
      <c r="AM9" s="17">
        <f t="shared" si="4"/>
        <v>53.236666666666672</v>
      </c>
      <c r="AN9" s="42">
        <v>54.69</v>
      </c>
      <c r="AO9" s="42">
        <v>64.900000000000006</v>
      </c>
      <c r="AP9" s="42">
        <v>31.18</v>
      </c>
      <c r="AQ9" s="42">
        <v>75.88</v>
      </c>
      <c r="AR9" s="42">
        <v>33.99</v>
      </c>
      <c r="AS9" s="42">
        <v>56.61</v>
      </c>
      <c r="AT9" s="17">
        <f t="shared" si="5"/>
        <v>52.875</v>
      </c>
      <c r="AU9" s="42">
        <v>71.12</v>
      </c>
      <c r="AV9" s="42">
        <v>17.170000000000002</v>
      </c>
      <c r="AW9" s="42">
        <v>7.53</v>
      </c>
      <c r="AX9" s="17">
        <f t="shared" si="6"/>
        <v>31.94</v>
      </c>
      <c r="AY9" s="42">
        <v>14.31</v>
      </c>
      <c r="AZ9" s="42">
        <v>14.36</v>
      </c>
      <c r="BA9" s="36"/>
    </row>
    <row r="10" spans="1:53" x14ac:dyDescent="0.25">
      <c r="A10" s="24" t="s">
        <v>8</v>
      </c>
      <c r="B10" s="45">
        <v>79.3</v>
      </c>
      <c r="C10" s="45">
        <v>70.930000000000007</v>
      </c>
      <c r="D10" s="45">
        <v>52.86</v>
      </c>
      <c r="E10" s="45">
        <v>67.84</v>
      </c>
      <c r="F10" s="45">
        <v>78.41</v>
      </c>
      <c r="G10" s="45">
        <v>79.739999999999995</v>
      </c>
      <c r="H10" s="17">
        <f t="shared" si="0"/>
        <v>71.513333333333335</v>
      </c>
      <c r="I10" s="42">
        <v>84.31</v>
      </c>
      <c r="J10" s="42">
        <v>72.94</v>
      </c>
      <c r="K10" s="42">
        <v>56.08</v>
      </c>
      <c r="L10" s="42">
        <v>73.33</v>
      </c>
      <c r="M10" s="42">
        <v>86.27</v>
      </c>
      <c r="N10" s="42">
        <v>78.819999999999993</v>
      </c>
      <c r="O10" s="17">
        <f t="shared" si="1"/>
        <v>75.291666666666657</v>
      </c>
      <c r="P10" s="42">
        <v>76.89</v>
      </c>
      <c r="Q10" s="42">
        <v>75.47</v>
      </c>
      <c r="R10" s="42">
        <v>71.23</v>
      </c>
      <c r="S10" s="13">
        <f t="shared" si="2"/>
        <v>73.349999999999994</v>
      </c>
      <c r="T10" s="42">
        <v>64.62</v>
      </c>
      <c r="U10" s="42">
        <v>79.72</v>
      </c>
      <c r="V10" s="42">
        <v>62.26</v>
      </c>
      <c r="W10" s="42">
        <v>53.77</v>
      </c>
      <c r="X10" s="42">
        <v>54.25</v>
      </c>
      <c r="Y10" s="42">
        <v>60.38</v>
      </c>
      <c r="Z10" s="42">
        <v>83.49</v>
      </c>
      <c r="AA10" s="42">
        <v>82.08</v>
      </c>
      <c r="AB10" s="42">
        <v>33.729999999999997</v>
      </c>
      <c r="AC10" s="42">
        <v>35.380000000000003</v>
      </c>
      <c r="AD10" s="42">
        <v>35.61</v>
      </c>
      <c r="AE10" s="42">
        <v>28.77</v>
      </c>
      <c r="AF10" s="17">
        <f t="shared" si="3"/>
        <v>58.878571428571433</v>
      </c>
      <c r="AG10" s="42">
        <v>52.42</v>
      </c>
      <c r="AH10" s="42">
        <v>69.599999999999994</v>
      </c>
      <c r="AI10" s="42">
        <v>39.43</v>
      </c>
      <c r="AJ10" s="42">
        <v>74.010000000000005</v>
      </c>
      <c r="AK10" s="42">
        <v>27.97</v>
      </c>
      <c r="AL10" s="42">
        <v>50.66</v>
      </c>
      <c r="AM10" s="17">
        <f t="shared" si="4"/>
        <v>52.348333333333322</v>
      </c>
      <c r="AN10" s="42">
        <v>51.76</v>
      </c>
      <c r="AO10" s="42">
        <v>79.61</v>
      </c>
      <c r="AP10" s="42">
        <v>38.630000000000003</v>
      </c>
      <c r="AQ10" s="42">
        <v>71.760000000000005</v>
      </c>
      <c r="AR10" s="42">
        <v>30.98</v>
      </c>
      <c r="AS10" s="42">
        <v>59.61</v>
      </c>
      <c r="AT10" s="17">
        <f t="shared" si="5"/>
        <v>55.391666666666673</v>
      </c>
      <c r="AU10" s="42">
        <v>80.66</v>
      </c>
      <c r="AV10" s="42">
        <v>17.22</v>
      </c>
      <c r="AW10" s="42">
        <v>5.9</v>
      </c>
      <c r="AX10" s="17">
        <f t="shared" si="6"/>
        <v>34.593333333333334</v>
      </c>
      <c r="AY10" s="42">
        <v>8.3699999999999992</v>
      </c>
      <c r="AZ10" s="42">
        <v>16.47</v>
      </c>
      <c r="BA10" s="36"/>
    </row>
    <row r="11" spans="1:53" x14ac:dyDescent="0.25">
      <c r="A11" s="24" t="s">
        <v>9</v>
      </c>
      <c r="B11" s="45">
        <v>84</v>
      </c>
      <c r="C11" s="45">
        <v>68</v>
      </c>
      <c r="D11" s="45">
        <v>52.73</v>
      </c>
      <c r="E11" s="45">
        <v>66.55</v>
      </c>
      <c r="F11" s="45">
        <v>86.91</v>
      </c>
      <c r="G11" s="45">
        <v>82.18</v>
      </c>
      <c r="H11" s="17">
        <f t="shared" si="0"/>
        <v>73.394999999999996</v>
      </c>
      <c r="I11" s="42">
        <v>83.57</v>
      </c>
      <c r="J11" s="42">
        <v>71.069999999999993</v>
      </c>
      <c r="K11" s="42">
        <v>47.86</v>
      </c>
      <c r="L11" s="42">
        <v>61.79</v>
      </c>
      <c r="M11" s="42">
        <v>83.57</v>
      </c>
      <c r="N11" s="42">
        <v>88.57</v>
      </c>
      <c r="O11" s="17">
        <f t="shared" si="1"/>
        <v>72.73833333333333</v>
      </c>
      <c r="P11" s="42">
        <v>81.14</v>
      </c>
      <c r="Q11" s="42">
        <v>73.400000000000006</v>
      </c>
      <c r="R11" s="42">
        <v>69.02</v>
      </c>
      <c r="S11" s="13">
        <f t="shared" si="2"/>
        <v>71.210000000000008</v>
      </c>
      <c r="T11" s="42">
        <v>54.88</v>
      </c>
      <c r="U11" s="42">
        <v>79.459999999999994</v>
      </c>
      <c r="V11" s="42">
        <v>69.36</v>
      </c>
      <c r="W11" s="42">
        <v>47.81</v>
      </c>
      <c r="X11" s="42">
        <v>69.7</v>
      </c>
      <c r="Y11" s="42">
        <v>58.92</v>
      </c>
      <c r="Z11" s="42">
        <v>84.51</v>
      </c>
      <c r="AA11" s="42">
        <v>69.7</v>
      </c>
      <c r="AB11" s="42">
        <v>20.54</v>
      </c>
      <c r="AC11" s="42">
        <v>30.47</v>
      </c>
      <c r="AD11" s="42">
        <v>37.369999999999997</v>
      </c>
      <c r="AE11" s="42">
        <v>20.03</v>
      </c>
      <c r="AF11" s="17">
        <f t="shared" si="3"/>
        <v>56.792857142857144</v>
      </c>
      <c r="AG11" s="42">
        <v>43.27</v>
      </c>
      <c r="AH11" s="42">
        <v>69.819999999999993</v>
      </c>
      <c r="AI11" s="42">
        <v>31.27</v>
      </c>
      <c r="AJ11" s="42">
        <v>75.64</v>
      </c>
      <c r="AK11" s="42">
        <v>27.27</v>
      </c>
      <c r="AL11" s="42">
        <v>62.18</v>
      </c>
      <c r="AM11" s="17">
        <f t="shared" si="4"/>
        <v>51.574999999999996</v>
      </c>
      <c r="AN11" s="42">
        <v>46.07</v>
      </c>
      <c r="AO11" s="42">
        <v>78.569999999999993</v>
      </c>
      <c r="AP11" s="42">
        <v>28.21</v>
      </c>
      <c r="AQ11" s="42">
        <v>77.14</v>
      </c>
      <c r="AR11" s="42">
        <v>31.61</v>
      </c>
      <c r="AS11" s="42">
        <v>49.29</v>
      </c>
      <c r="AT11" s="17">
        <f t="shared" si="5"/>
        <v>51.815000000000005</v>
      </c>
      <c r="AU11" s="42">
        <v>76.09</v>
      </c>
      <c r="AV11" s="42">
        <v>15.82</v>
      </c>
      <c r="AW11" s="42">
        <v>6.23</v>
      </c>
      <c r="AX11" s="17">
        <f t="shared" si="6"/>
        <v>32.713333333333331</v>
      </c>
      <c r="AY11" s="42">
        <v>6.73</v>
      </c>
      <c r="AZ11" s="42">
        <v>8.75</v>
      </c>
      <c r="BA11" s="36"/>
    </row>
    <row r="12" spans="1:53" x14ac:dyDescent="0.25">
      <c r="A12" s="24" t="s">
        <v>10</v>
      </c>
      <c r="B12" s="45">
        <v>83.93</v>
      </c>
      <c r="C12" s="45">
        <v>72.62</v>
      </c>
      <c r="D12" s="45">
        <v>46.13</v>
      </c>
      <c r="E12" s="45">
        <v>73.510000000000005</v>
      </c>
      <c r="F12" s="45">
        <v>83.93</v>
      </c>
      <c r="G12" s="45">
        <v>77.08</v>
      </c>
      <c r="H12" s="17">
        <f t="shared" si="0"/>
        <v>72.86666666666666</v>
      </c>
      <c r="I12" s="42">
        <v>82.2</v>
      </c>
      <c r="J12" s="42">
        <v>68.55</v>
      </c>
      <c r="K12" s="42">
        <v>44.51</v>
      </c>
      <c r="L12" s="42">
        <v>63.2</v>
      </c>
      <c r="M12" s="42">
        <v>75.37</v>
      </c>
      <c r="N12" s="42">
        <v>79.53</v>
      </c>
      <c r="O12" s="17">
        <f t="shared" si="1"/>
        <v>68.893333333333331</v>
      </c>
      <c r="P12" s="42">
        <v>82.61</v>
      </c>
      <c r="Q12" s="42">
        <v>68.900000000000006</v>
      </c>
      <c r="R12" s="42">
        <v>62.88</v>
      </c>
      <c r="S12" s="13">
        <f t="shared" si="2"/>
        <v>65.89</v>
      </c>
      <c r="T12" s="42">
        <v>54.52</v>
      </c>
      <c r="U12" s="42">
        <v>80.94</v>
      </c>
      <c r="V12" s="42">
        <v>53.18</v>
      </c>
      <c r="W12" s="42">
        <v>47.49</v>
      </c>
      <c r="X12" s="42">
        <v>61.87</v>
      </c>
      <c r="Y12" s="42">
        <v>40.130000000000003</v>
      </c>
      <c r="Z12" s="42">
        <v>81.27</v>
      </c>
      <c r="AA12" s="42">
        <v>70.23</v>
      </c>
      <c r="AB12" s="42">
        <v>21.91</v>
      </c>
      <c r="AC12" s="42">
        <v>32.94</v>
      </c>
      <c r="AD12" s="42">
        <v>35.450000000000003</v>
      </c>
      <c r="AE12" s="42">
        <v>32.11</v>
      </c>
      <c r="AF12" s="17">
        <f t="shared" si="3"/>
        <v>54.324285714285722</v>
      </c>
      <c r="AG12" s="42">
        <v>39.58</v>
      </c>
      <c r="AH12" s="42">
        <v>73.510000000000005</v>
      </c>
      <c r="AI12" s="42">
        <v>31.4</v>
      </c>
      <c r="AJ12" s="42">
        <v>75</v>
      </c>
      <c r="AK12" s="42">
        <v>27.23</v>
      </c>
      <c r="AL12" s="42">
        <v>54.46</v>
      </c>
      <c r="AM12" s="17">
        <f t="shared" si="4"/>
        <v>50.196666666666665</v>
      </c>
      <c r="AN12" s="42">
        <v>50.45</v>
      </c>
      <c r="AO12" s="42">
        <v>67.06</v>
      </c>
      <c r="AP12" s="42">
        <v>31.45</v>
      </c>
      <c r="AQ12" s="42">
        <v>65.88</v>
      </c>
      <c r="AR12" s="42">
        <v>27.74</v>
      </c>
      <c r="AS12" s="42">
        <v>51.04</v>
      </c>
      <c r="AT12" s="17">
        <f t="shared" si="5"/>
        <v>48.936666666666667</v>
      </c>
      <c r="AU12" s="42">
        <v>74.92</v>
      </c>
      <c r="AV12" s="42">
        <v>16.72</v>
      </c>
      <c r="AW12" s="42">
        <v>11.54</v>
      </c>
      <c r="AX12" s="17">
        <f t="shared" si="6"/>
        <v>34.393333333333338</v>
      </c>
      <c r="AY12" s="42">
        <v>6.1</v>
      </c>
      <c r="AZ12" s="42">
        <v>11.72</v>
      </c>
      <c r="BA12" s="36"/>
    </row>
    <row r="13" spans="1:53" x14ac:dyDescent="0.25">
      <c r="A13" s="24" t="s">
        <v>11</v>
      </c>
      <c r="B13" s="45">
        <v>85.61</v>
      </c>
      <c r="C13" s="45">
        <v>76.260000000000005</v>
      </c>
      <c r="D13" s="45">
        <v>50.36</v>
      </c>
      <c r="E13" s="45">
        <v>79.14</v>
      </c>
      <c r="F13" s="45">
        <v>84.17</v>
      </c>
      <c r="G13" s="45">
        <v>81.290000000000006</v>
      </c>
      <c r="H13" s="17">
        <f t="shared" si="0"/>
        <v>76.138333333333335</v>
      </c>
      <c r="I13" s="42">
        <v>82.71</v>
      </c>
      <c r="J13" s="42">
        <v>70.680000000000007</v>
      </c>
      <c r="K13" s="42">
        <v>57.14</v>
      </c>
      <c r="L13" s="42">
        <v>68.42</v>
      </c>
      <c r="M13" s="42">
        <v>85.71</v>
      </c>
      <c r="N13" s="42">
        <v>86.47</v>
      </c>
      <c r="O13" s="17">
        <f t="shared" si="1"/>
        <v>75.188333333333333</v>
      </c>
      <c r="P13" s="42">
        <v>85.48</v>
      </c>
      <c r="Q13" s="42">
        <v>84.68</v>
      </c>
      <c r="R13" s="42">
        <v>72.58</v>
      </c>
      <c r="S13" s="13">
        <f t="shared" si="2"/>
        <v>78.63</v>
      </c>
      <c r="T13" s="42">
        <v>66.94</v>
      </c>
      <c r="U13" s="42">
        <v>91.13</v>
      </c>
      <c r="V13" s="42">
        <v>71.77</v>
      </c>
      <c r="W13" s="42">
        <v>69.349999999999994</v>
      </c>
      <c r="X13" s="42">
        <v>70.16</v>
      </c>
      <c r="Y13" s="42">
        <v>71.77</v>
      </c>
      <c r="Z13" s="42">
        <v>80.650000000000006</v>
      </c>
      <c r="AA13" s="42">
        <v>63.71</v>
      </c>
      <c r="AB13" s="42">
        <v>22.98</v>
      </c>
      <c r="AC13" s="42">
        <v>30.24</v>
      </c>
      <c r="AD13" s="42">
        <v>32.659999999999997</v>
      </c>
      <c r="AE13" s="42">
        <v>23.79</v>
      </c>
      <c r="AF13" s="17">
        <f t="shared" si="3"/>
        <v>61.375714285714274</v>
      </c>
      <c r="AG13" s="42">
        <v>59.71</v>
      </c>
      <c r="AH13" s="42">
        <v>61.15</v>
      </c>
      <c r="AI13" s="42">
        <v>34.89</v>
      </c>
      <c r="AJ13" s="42">
        <v>79.86</v>
      </c>
      <c r="AK13" s="42">
        <v>39.21</v>
      </c>
      <c r="AL13" s="42">
        <v>51.08</v>
      </c>
      <c r="AM13" s="17">
        <f t="shared" si="4"/>
        <v>54.316666666666663</v>
      </c>
      <c r="AN13" s="42">
        <v>60.9</v>
      </c>
      <c r="AO13" s="42">
        <v>78.2</v>
      </c>
      <c r="AP13" s="42">
        <v>21.8</v>
      </c>
      <c r="AQ13" s="42">
        <v>79.7</v>
      </c>
      <c r="AR13" s="42">
        <v>26.69</v>
      </c>
      <c r="AS13" s="42">
        <v>60.15</v>
      </c>
      <c r="AT13" s="17">
        <f t="shared" si="5"/>
        <v>54.573333333333331</v>
      </c>
      <c r="AU13" s="42">
        <v>57.26</v>
      </c>
      <c r="AV13" s="42">
        <v>4.84</v>
      </c>
      <c r="AW13" s="42">
        <v>7.26</v>
      </c>
      <c r="AX13" s="17">
        <f t="shared" si="6"/>
        <v>23.12</v>
      </c>
      <c r="AY13" s="42">
        <v>32.369999999999997</v>
      </c>
      <c r="AZ13" s="42">
        <v>7.52</v>
      </c>
      <c r="BA13" s="36"/>
    </row>
    <row r="14" spans="1:53" x14ac:dyDescent="0.25">
      <c r="A14" s="24" t="s">
        <v>12</v>
      </c>
      <c r="B14" s="45">
        <v>63.74</v>
      </c>
      <c r="C14" s="45">
        <v>67.03</v>
      </c>
      <c r="D14" s="45">
        <v>38.46</v>
      </c>
      <c r="E14" s="45">
        <v>48.35</v>
      </c>
      <c r="F14" s="45">
        <v>86.81</v>
      </c>
      <c r="G14" s="45">
        <v>92.31</v>
      </c>
      <c r="H14" s="17">
        <f t="shared" si="0"/>
        <v>66.11666666666666</v>
      </c>
      <c r="I14" s="42">
        <v>84.51</v>
      </c>
      <c r="J14" s="42">
        <v>76.06</v>
      </c>
      <c r="K14" s="42">
        <v>43.66</v>
      </c>
      <c r="L14" s="42">
        <v>66.2</v>
      </c>
      <c r="M14" s="42">
        <v>81.69</v>
      </c>
      <c r="N14" s="42">
        <v>77.459999999999994</v>
      </c>
      <c r="O14" s="17">
        <f t="shared" si="1"/>
        <v>71.596666666666664</v>
      </c>
      <c r="P14" s="42">
        <v>88.89</v>
      </c>
      <c r="Q14" s="42">
        <v>84.72</v>
      </c>
      <c r="R14" s="42">
        <v>84.72</v>
      </c>
      <c r="S14" s="13">
        <f t="shared" si="2"/>
        <v>84.72</v>
      </c>
      <c r="T14" s="42">
        <v>75</v>
      </c>
      <c r="U14" s="42">
        <v>95.83</v>
      </c>
      <c r="V14" s="42">
        <v>79.17</v>
      </c>
      <c r="W14" s="42">
        <v>77.78</v>
      </c>
      <c r="X14" s="42">
        <v>77.78</v>
      </c>
      <c r="Y14" s="42">
        <v>75</v>
      </c>
      <c r="Z14" s="42">
        <v>88.89</v>
      </c>
      <c r="AA14" s="42">
        <v>72.22</v>
      </c>
      <c r="AB14" s="42">
        <v>38.19</v>
      </c>
      <c r="AC14" s="42">
        <v>27.78</v>
      </c>
      <c r="AD14" s="42">
        <v>29.86</v>
      </c>
      <c r="AE14" s="42">
        <v>27.78</v>
      </c>
      <c r="AF14" s="17">
        <f t="shared" si="3"/>
        <v>67.063571428571422</v>
      </c>
      <c r="AG14" s="42">
        <v>49.45</v>
      </c>
      <c r="AH14" s="42">
        <v>60.44</v>
      </c>
      <c r="AI14" s="42">
        <v>27.47</v>
      </c>
      <c r="AJ14" s="42">
        <v>78.02</v>
      </c>
      <c r="AK14" s="42">
        <v>28.57</v>
      </c>
      <c r="AL14" s="42">
        <v>51.65</v>
      </c>
      <c r="AM14" s="17">
        <f t="shared" si="4"/>
        <v>49.266666666666659</v>
      </c>
      <c r="AN14" s="42">
        <v>45.07</v>
      </c>
      <c r="AO14" s="42">
        <v>64.790000000000006</v>
      </c>
      <c r="AP14" s="42">
        <v>45.07</v>
      </c>
      <c r="AQ14" s="42">
        <v>76.06</v>
      </c>
      <c r="AR14" s="42">
        <v>29.58</v>
      </c>
      <c r="AS14" s="42">
        <v>60.56</v>
      </c>
      <c r="AT14" s="17">
        <f t="shared" si="5"/>
        <v>53.521666666666668</v>
      </c>
      <c r="AU14" s="42">
        <v>84.72</v>
      </c>
      <c r="AV14" s="42">
        <v>11.81</v>
      </c>
      <c r="AW14" s="42">
        <v>14.58</v>
      </c>
      <c r="AX14" s="17">
        <f t="shared" si="6"/>
        <v>37.036666666666669</v>
      </c>
      <c r="AY14" s="42">
        <v>10.99</v>
      </c>
      <c r="AZ14" s="42">
        <v>9.86</v>
      </c>
      <c r="BA14" s="36"/>
    </row>
    <row r="15" spans="1:53" x14ac:dyDescent="0.25">
      <c r="A15" s="24" t="s">
        <v>13</v>
      </c>
      <c r="B15" s="45">
        <v>80.22</v>
      </c>
      <c r="C15" s="45">
        <v>74.63</v>
      </c>
      <c r="D15" s="45">
        <v>48.88</v>
      </c>
      <c r="E15" s="45">
        <v>63.43</v>
      </c>
      <c r="F15" s="45">
        <v>84.33</v>
      </c>
      <c r="G15" s="45">
        <v>84.33</v>
      </c>
      <c r="H15" s="17">
        <f t="shared" si="0"/>
        <v>72.636666666666656</v>
      </c>
      <c r="I15" s="42">
        <v>88.1</v>
      </c>
      <c r="J15" s="42">
        <v>73.47</v>
      </c>
      <c r="K15" s="42">
        <v>54.42</v>
      </c>
      <c r="L15" s="42">
        <v>79.25</v>
      </c>
      <c r="M15" s="42">
        <v>85.71</v>
      </c>
      <c r="N15" s="42">
        <v>82.99</v>
      </c>
      <c r="O15" s="17">
        <f t="shared" si="1"/>
        <v>77.323333333333338</v>
      </c>
      <c r="P15" s="42">
        <v>76.22</v>
      </c>
      <c r="Q15" s="42">
        <v>66.78</v>
      </c>
      <c r="R15" s="42">
        <v>67.48</v>
      </c>
      <c r="S15" s="13">
        <f t="shared" si="2"/>
        <v>67.13</v>
      </c>
      <c r="T15" s="42">
        <v>58.74</v>
      </c>
      <c r="U15" s="42">
        <v>86.36</v>
      </c>
      <c r="V15" s="42">
        <v>69.58</v>
      </c>
      <c r="W15" s="42">
        <v>62.59</v>
      </c>
      <c r="X15" s="42">
        <v>67.83</v>
      </c>
      <c r="Y15" s="42">
        <v>56.64</v>
      </c>
      <c r="Z15" s="42">
        <v>80.77</v>
      </c>
      <c r="AA15" s="42">
        <v>81.12</v>
      </c>
      <c r="AB15" s="42">
        <v>18.36</v>
      </c>
      <c r="AC15" s="42">
        <v>29.72</v>
      </c>
      <c r="AD15" s="42">
        <v>39.340000000000003</v>
      </c>
      <c r="AE15" s="42">
        <v>32.869999999999997</v>
      </c>
      <c r="AF15" s="17">
        <f t="shared" si="3"/>
        <v>59.090714285714292</v>
      </c>
      <c r="AG15" s="42">
        <v>52.24</v>
      </c>
      <c r="AH15" s="42">
        <v>71.27</v>
      </c>
      <c r="AI15" s="42">
        <v>25.75</v>
      </c>
      <c r="AJ15" s="42">
        <v>78.73</v>
      </c>
      <c r="AK15" s="42">
        <v>26.68</v>
      </c>
      <c r="AL15" s="42">
        <v>63.43</v>
      </c>
      <c r="AM15" s="17">
        <f t="shared" si="4"/>
        <v>53.016666666666673</v>
      </c>
      <c r="AN15" s="42">
        <v>50.34</v>
      </c>
      <c r="AO15" s="42">
        <v>62.93</v>
      </c>
      <c r="AP15" s="42">
        <v>28.4</v>
      </c>
      <c r="AQ15" s="42">
        <v>78.91</v>
      </c>
      <c r="AR15" s="42">
        <v>32.65</v>
      </c>
      <c r="AS15" s="42">
        <v>60.88</v>
      </c>
      <c r="AT15" s="17">
        <f t="shared" si="5"/>
        <v>52.351666666666667</v>
      </c>
      <c r="AU15" s="42">
        <v>86.71</v>
      </c>
      <c r="AV15" s="42">
        <v>11.01</v>
      </c>
      <c r="AW15" s="42">
        <v>16.61</v>
      </c>
      <c r="AX15" s="17">
        <f t="shared" si="6"/>
        <v>38.11</v>
      </c>
      <c r="AY15" s="42">
        <v>5.97</v>
      </c>
      <c r="AZ15" s="42">
        <v>7.99</v>
      </c>
      <c r="BA15" s="36"/>
    </row>
    <row r="16" spans="1:53" x14ac:dyDescent="0.25">
      <c r="A16" s="24" t="s">
        <v>14</v>
      </c>
      <c r="B16" s="45">
        <v>86.44</v>
      </c>
      <c r="C16" s="45">
        <v>72.88</v>
      </c>
      <c r="D16" s="45">
        <v>54.24</v>
      </c>
      <c r="E16" s="45">
        <v>75.42</v>
      </c>
      <c r="F16" s="45">
        <v>76.27</v>
      </c>
      <c r="G16" s="45">
        <v>76.27</v>
      </c>
      <c r="H16" s="17">
        <f t="shared" si="0"/>
        <v>73.586666666666659</v>
      </c>
      <c r="I16" s="42">
        <v>81.52</v>
      </c>
      <c r="J16" s="42">
        <v>73.91</v>
      </c>
      <c r="K16" s="42">
        <v>41.3</v>
      </c>
      <c r="L16" s="42">
        <v>68.48</v>
      </c>
      <c r="M16" s="42">
        <v>76.09</v>
      </c>
      <c r="N16" s="42">
        <v>86.96</v>
      </c>
      <c r="O16" s="17">
        <f t="shared" si="1"/>
        <v>71.376666666666679</v>
      </c>
      <c r="P16" s="42">
        <v>91.74</v>
      </c>
      <c r="Q16" s="42">
        <v>68.81</v>
      </c>
      <c r="R16" s="42">
        <v>66.97</v>
      </c>
      <c r="S16" s="13">
        <f t="shared" si="2"/>
        <v>67.89</v>
      </c>
      <c r="T16" s="42">
        <v>53.21</v>
      </c>
      <c r="U16" s="42">
        <v>88.07</v>
      </c>
      <c r="V16" s="42">
        <v>64.22</v>
      </c>
      <c r="W16" s="42">
        <v>57.8</v>
      </c>
      <c r="X16" s="42">
        <v>64.22</v>
      </c>
      <c r="Y16" s="42">
        <v>66.97</v>
      </c>
      <c r="Z16" s="42">
        <v>77.98</v>
      </c>
      <c r="AA16" s="42">
        <v>58.72</v>
      </c>
      <c r="AB16" s="42">
        <v>48.62</v>
      </c>
      <c r="AC16" s="42">
        <v>42.66</v>
      </c>
      <c r="AD16" s="42">
        <v>55.96</v>
      </c>
      <c r="AE16" s="42">
        <v>28.9</v>
      </c>
      <c r="AF16" s="17">
        <f t="shared" si="3"/>
        <v>61.925714285714285</v>
      </c>
      <c r="AG16" s="42">
        <v>54.24</v>
      </c>
      <c r="AH16" s="42">
        <v>68.64</v>
      </c>
      <c r="AI16" s="42">
        <v>23.31</v>
      </c>
      <c r="AJ16" s="42">
        <v>76.27</v>
      </c>
      <c r="AK16" s="42">
        <v>24.58</v>
      </c>
      <c r="AL16" s="42">
        <v>40.68</v>
      </c>
      <c r="AM16" s="17">
        <f t="shared" si="4"/>
        <v>47.953333333333326</v>
      </c>
      <c r="AN16" s="42">
        <v>38.04</v>
      </c>
      <c r="AO16" s="42">
        <v>55.43</v>
      </c>
      <c r="AP16" s="42">
        <v>20.65</v>
      </c>
      <c r="AQ16" s="42">
        <v>66.3</v>
      </c>
      <c r="AR16" s="42">
        <v>20.11</v>
      </c>
      <c r="AS16" s="42">
        <v>47.83</v>
      </c>
      <c r="AT16" s="17">
        <f t="shared" si="5"/>
        <v>41.393333333333338</v>
      </c>
      <c r="AU16" s="42">
        <v>67.89</v>
      </c>
      <c r="AV16" s="42">
        <v>27.52</v>
      </c>
      <c r="AW16" s="42">
        <v>1.83</v>
      </c>
      <c r="AX16" s="17">
        <f t="shared" si="6"/>
        <v>32.413333333333334</v>
      </c>
      <c r="AY16" s="42">
        <v>10.59</v>
      </c>
      <c r="AZ16" s="42">
        <v>5.43</v>
      </c>
      <c r="BA16" s="36"/>
    </row>
    <row r="17" spans="1:53" x14ac:dyDescent="0.25">
      <c r="A17" s="24" t="s">
        <v>15</v>
      </c>
      <c r="B17" s="45">
        <v>84.57</v>
      </c>
      <c r="C17" s="45">
        <v>64.89</v>
      </c>
      <c r="D17" s="45">
        <v>34.04</v>
      </c>
      <c r="E17" s="45">
        <v>56.91</v>
      </c>
      <c r="F17" s="45">
        <v>78.72</v>
      </c>
      <c r="G17" s="45">
        <v>79.790000000000006</v>
      </c>
      <c r="H17" s="17">
        <f t="shared" si="0"/>
        <v>66.486666666666665</v>
      </c>
      <c r="I17" s="42">
        <v>73.510000000000005</v>
      </c>
      <c r="J17" s="42">
        <v>59.46</v>
      </c>
      <c r="K17" s="42">
        <v>29.19</v>
      </c>
      <c r="L17" s="42">
        <v>63.24</v>
      </c>
      <c r="M17" s="42">
        <v>77.3</v>
      </c>
      <c r="N17" s="42">
        <v>81.62</v>
      </c>
      <c r="O17" s="17">
        <f t="shared" si="1"/>
        <v>64.053333333333327</v>
      </c>
      <c r="P17" s="42">
        <v>78.569999999999993</v>
      </c>
      <c r="Q17" s="42">
        <v>72.45</v>
      </c>
      <c r="R17" s="42">
        <v>66.33</v>
      </c>
      <c r="S17" s="13">
        <f t="shared" si="2"/>
        <v>69.39</v>
      </c>
      <c r="T17" s="42">
        <v>52.04</v>
      </c>
      <c r="U17" s="42">
        <v>84.18</v>
      </c>
      <c r="V17" s="42">
        <v>57.65</v>
      </c>
      <c r="W17" s="42">
        <v>46.43</v>
      </c>
      <c r="X17" s="42">
        <v>54.59</v>
      </c>
      <c r="Y17" s="42">
        <v>55.61</v>
      </c>
      <c r="Z17" s="42">
        <v>80.61</v>
      </c>
      <c r="AA17" s="42">
        <v>71.94</v>
      </c>
      <c r="AB17" s="42">
        <v>25</v>
      </c>
      <c r="AC17" s="42">
        <v>36.22</v>
      </c>
      <c r="AD17" s="42">
        <v>35.46</v>
      </c>
      <c r="AE17" s="42">
        <v>25.77</v>
      </c>
      <c r="AF17" s="17">
        <f t="shared" si="3"/>
        <v>55.247142857142862</v>
      </c>
      <c r="AG17" s="42">
        <v>40.96</v>
      </c>
      <c r="AH17" s="42">
        <v>49.47</v>
      </c>
      <c r="AI17" s="42">
        <v>21.81</v>
      </c>
      <c r="AJ17" s="42">
        <v>65.430000000000007</v>
      </c>
      <c r="AK17" s="42">
        <v>16.760000000000002</v>
      </c>
      <c r="AL17" s="42">
        <v>51.6</v>
      </c>
      <c r="AM17" s="17">
        <f t="shared" si="4"/>
        <v>41.005000000000003</v>
      </c>
      <c r="AN17" s="42">
        <v>35.14</v>
      </c>
      <c r="AO17" s="42">
        <v>72.430000000000007</v>
      </c>
      <c r="AP17" s="42">
        <v>21.35</v>
      </c>
      <c r="AQ17" s="42">
        <v>76.760000000000005</v>
      </c>
      <c r="AR17" s="42">
        <v>28.65</v>
      </c>
      <c r="AS17" s="42">
        <v>56.22</v>
      </c>
      <c r="AT17" s="17">
        <f t="shared" si="5"/>
        <v>48.425000000000004</v>
      </c>
      <c r="AU17" s="42">
        <v>68.37</v>
      </c>
      <c r="AV17" s="42">
        <v>17.600000000000001</v>
      </c>
      <c r="AW17" s="42">
        <v>13.27</v>
      </c>
      <c r="AX17" s="17">
        <f t="shared" si="6"/>
        <v>33.08</v>
      </c>
      <c r="AY17" s="42">
        <v>7.45</v>
      </c>
      <c r="AZ17" s="42">
        <v>7.3</v>
      </c>
      <c r="BA17" s="36"/>
    </row>
    <row r="18" spans="1:53" x14ac:dyDescent="0.25">
      <c r="A18" s="24" t="s">
        <v>16</v>
      </c>
      <c r="B18" s="45">
        <v>84.96</v>
      </c>
      <c r="C18" s="45">
        <v>72.03</v>
      </c>
      <c r="D18" s="45">
        <v>51.98</v>
      </c>
      <c r="E18" s="45">
        <v>61.48</v>
      </c>
      <c r="F18" s="45">
        <v>71.239999999999995</v>
      </c>
      <c r="G18" s="45">
        <v>87.86</v>
      </c>
      <c r="H18" s="17">
        <f t="shared" si="0"/>
        <v>71.591666666666669</v>
      </c>
      <c r="I18" s="42">
        <v>75</v>
      </c>
      <c r="J18" s="42">
        <v>65.38</v>
      </c>
      <c r="K18" s="42">
        <v>57.45</v>
      </c>
      <c r="L18" s="42">
        <v>65.63</v>
      </c>
      <c r="M18" s="42">
        <v>80.53</v>
      </c>
      <c r="N18" s="42">
        <v>77.16</v>
      </c>
      <c r="O18" s="17">
        <f t="shared" si="1"/>
        <v>70.191666666666663</v>
      </c>
      <c r="P18" s="42">
        <v>73.599999999999994</v>
      </c>
      <c r="Q18" s="42">
        <v>74.53</v>
      </c>
      <c r="R18" s="42">
        <v>70.56</v>
      </c>
      <c r="S18" s="13">
        <f t="shared" si="2"/>
        <v>72.545000000000002</v>
      </c>
      <c r="T18" s="42">
        <v>67.989999999999995</v>
      </c>
      <c r="U18" s="42">
        <v>81.78</v>
      </c>
      <c r="V18" s="42">
        <v>65.19</v>
      </c>
      <c r="W18" s="42">
        <v>51.64</v>
      </c>
      <c r="X18" s="42">
        <v>60.05</v>
      </c>
      <c r="Y18" s="42">
        <v>54.44</v>
      </c>
      <c r="Z18" s="42">
        <v>81.540000000000006</v>
      </c>
      <c r="AA18" s="42">
        <v>72.430000000000007</v>
      </c>
      <c r="AB18" s="42">
        <v>28.74</v>
      </c>
      <c r="AC18" s="42">
        <v>34.11</v>
      </c>
      <c r="AD18" s="42">
        <v>26.87</v>
      </c>
      <c r="AE18" s="42">
        <v>21.96</v>
      </c>
      <c r="AF18" s="17">
        <f t="shared" si="3"/>
        <v>56.634642857142858</v>
      </c>
      <c r="AG18" s="42">
        <v>47.23</v>
      </c>
      <c r="AH18" s="42">
        <v>70.180000000000007</v>
      </c>
      <c r="AI18" s="42">
        <v>34.700000000000003</v>
      </c>
      <c r="AJ18" s="42">
        <v>64.38</v>
      </c>
      <c r="AK18" s="42">
        <v>34.43</v>
      </c>
      <c r="AL18" s="42">
        <v>31.93</v>
      </c>
      <c r="AM18" s="17">
        <f t="shared" si="4"/>
        <v>47.141666666666673</v>
      </c>
      <c r="AN18" s="42">
        <v>41.11</v>
      </c>
      <c r="AO18" s="42">
        <v>64.180000000000007</v>
      </c>
      <c r="AP18" s="42">
        <v>34.130000000000003</v>
      </c>
      <c r="AQ18" s="42">
        <v>63.94</v>
      </c>
      <c r="AR18" s="42">
        <v>41.95</v>
      </c>
      <c r="AS18" s="42">
        <v>37.26</v>
      </c>
      <c r="AT18" s="17">
        <f t="shared" si="5"/>
        <v>47.094999999999999</v>
      </c>
      <c r="AU18" s="42">
        <v>70.33</v>
      </c>
      <c r="AV18" s="42">
        <v>19.04</v>
      </c>
      <c r="AW18" s="42">
        <v>8.18</v>
      </c>
      <c r="AX18" s="17">
        <f t="shared" si="6"/>
        <v>32.516666666666673</v>
      </c>
      <c r="AY18" s="42">
        <v>14.51</v>
      </c>
      <c r="AZ18" s="42">
        <v>13.34</v>
      </c>
      <c r="BA18" s="36"/>
    </row>
    <row r="19" spans="1:53" x14ac:dyDescent="0.25">
      <c r="A19" s="24" t="s">
        <v>17</v>
      </c>
      <c r="B19" s="45">
        <v>69.069999999999993</v>
      </c>
      <c r="C19" s="45">
        <v>67.010000000000005</v>
      </c>
      <c r="D19" s="45">
        <v>31.96</v>
      </c>
      <c r="E19" s="45">
        <v>63.92</v>
      </c>
      <c r="F19" s="45">
        <v>85.57</v>
      </c>
      <c r="G19" s="45">
        <v>88.66</v>
      </c>
      <c r="H19" s="17">
        <f t="shared" si="0"/>
        <v>67.698333333333323</v>
      </c>
      <c r="I19" s="42">
        <v>86.76</v>
      </c>
      <c r="J19" s="42">
        <v>76.47</v>
      </c>
      <c r="K19" s="42">
        <v>38.24</v>
      </c>
      <c r="L19" s="42">
        <v>70.59</v>
      </c>
      <c r="M19" s="42">
        <v>82.35</v>
      </c>
      <c r="N19" s="42">
        <v>80.88</v>
      </c>
      <c r="O19" s="17">
        <f t="shared" si="1"/>
        <v>72.548333333333346</v>
      </c>
      <c r="P19" s="42">
        <v>84.09</v>
      </c>
      <c r="Q19" s="42">
        <v>78.41</v>
      </c>
      <c r="R19" s="42">
        <v>76.14</v>
      </c>
      <c r="S19" s="13">
        <f t="shared" si="2"/>
        <v>77.275000000000006</v>
      </c>
      <c r="T19" s="42">
        <v>50</v>
      </c>
      <c r="U19" s="42">
        <v>88.64</v>
      </c>
      <c r="V19" s="42">
        <v>70.45</v>
      </c>
      <c r="W19" s="42">
        <v>56.82</v>
      </c>
      <c r="X19" s="42">
        <v>84.09</v>
      </c>
      <c r="Y19" s="42">
        <v>54.55</v>
      </c>
      <c r="Z19" s="42">
        <v>86.36</v>
      </c>
      <c r="AA19" s="42">
        <v>63.64</v>
      </c>
      <c r="AB19" s="42">
        <v>26.14</v>
      </c>
      <c r="AC19" s="42">
        <v>34.090000000000003</v>
      </c>
      <c r="AD19" s="42">
        <v>31.82</v>
      </c>
      <c r="AE19" s="42">
        <v>23.3</v>
      </c>
      <c r="AF19" s="17">
        <f t="shared" si="3"/>
        <v>59.376071428571429</v>
      </c>
      <c r="AG19" s="42">
        <v>50.52</v>
      </c>
      <c r="AH19" s="42">
        <v>70.099999999999994</v>
      </c>
      <c r="AI19" s="42">
        <v>30.93</v>
      </c>
      <c r="AJ19" s="42">
        <v>64.95</v>
      </c>
      <c r="AK19" s="42">
        <v>30.41</v>
      </c>
      <c r="AL19" s="42">
        <v>49.48</v>
      </c>
      <c r="AM19" s="17">
        <f t="shared" si="4"/>
        <v>49.398333333333333</v>
      </c>
      <c r="AN19" s="42">
        <v>41.18</v>
      </c>
      <c r="AO19" s="42">
        <v>69.12</v>
      </c>
      <c r="AP19" s="42">
        <v>40.44</v>
      </c>
      <c r="AQ19" s="42">
        <v>70.59</v>
      </c>
      <c r="AR19" s="42">
        <v>12.5</v>
      </c>
      <c r="AS19" s="42">
        <v>50</v>
      </c>
      <c r="AT19" s="17">
        <f t="shared" si="5"/>
        <v>47.305000000000007</v>
      </c>
      <c r="AU19" s="42">
        <v>85.23</v>
      </c>
      <c r="AV19" s="42">
        <v>8.52</v>
      </c>
      <c r="AW19" s="42">
        <v>6.25</v>
      </c>
      <c r="AX19" s="17">
        <f t="shared" si="6"/>
        <v>33.333333333333336</v>
      </c>
      <c r="AY19" s="42">
        <v>9.7899999999999991</v>
      </c>
      <c r="AZ19" s="42">
        <v>11.76</v>
      </c>
      <c r="BA19" s="36"/>
    </row>
    <row r="20" spans="1:53" x14ac:dyDescent="0.25">
      <c r="A20" s="24" t="s">
        <v>18</v>
      </c>
      <c r="B20" s="45">
        <v>84.69</v>
      </c>
      <c r="C20" s="45">
        <v>66.45</v>
      </c>
      <c r="D20" s="45">
        <v>55.7</v>
      </c>
      <c r="E20" s="45">
        <v>67.099999999999994</v>
      </c>
      <c r="F20" s="45">
        <v>77.52</v>
      </c>
      <c r="G20" s="45">
        <v>78.83</v>
      </c>
      <c r="H20" s="17">
        <f t="shared" si="0"/>
        <v>71.714999999999989</v>
      </c>
      <c r="I20" s="42">
        <v>89.19</v>
      </c>
      <c r="J20" s="42">
        <v>79.73</v>
      </c>
      <c r="K20" s="42">
        <v>54.5</v>
      </c>
      <c r="L20" s="42">
        <v>64.86</v>
      </c>
      <c r="M20" s="42">
        <v>85.14</v>
      </c>
      <c r="N20" s="42">
        <v>80.63</v>
      </c>
      <c r="O20" s="17">
        <f t="shared" si="1"/>
        <v>75.674999999999997</v>
      </c>
      <c r="P20" s="42">
        <v>85.31</v>
      </c>
      <c r="Q20" s="42">
        <v>73.44</v>
      </c>
      <c r="R20" s="42">
        <v>72.81</v>
      </c>
      <c r="S20" s="13">
        <f t="shared" si="2"/>
        <v>73.125</v>
      </c>
      <c r="T20" s="42">
        <v>43.13</v>
      </c>
      <c r="U20" s="42">
        <v>79.69</v>
      </c>
      <c r="V20" s="42">
        <v>70.94</v>
      </c>
      <c r="W20" s="42">
        <v>55.94</v>
      </c>
      <c r="X20" s="42">
        <v>57.81</v>
      </c>
      <c r="Y20" s="42">
        <v>56.88</v>
      </c>
      <c r="Z20" s="42">
        <v>75.63</v>
      </c>
      <c r="AA20" s="42">
        <v>62.81</v>
      </c>
      <c r="AB20" s="42">
        <v>37.340000000000003</v>
      </c>
      <c r="AC20" s="42">
        <v>35.31</v>
      </c>
      <c r="AD20" s="42">
        <v>31.09</v>
      </c>
      <c r="AE20" s="42">
        <v>23.44</v>
      </c>
      <c r="AF20" s="17">
        <f t="shared" si="3"/>
        <v>56.317500000000017</v>
      </c>
      <c r="AG20" s="42">
        <v>40.07</v>
      </c>
      <c r="AH20" s="42">
        <v>72.959999999999994</v>
      </c>
      <c r="AI20" s="42">
        <v>30.46</v>
      </c>
      <c r="AJ20" s="42">
        <v>67.430000000000007</v>
      </c>
      <c r="AK20" s="42">
        <v>31.76</v>
      </c>
      <c r="AL20" s="42">
        <v>56.03</v>
      </c>
      <c r="AM20" s="17">
        <f t="shared" si="4"/>
        <v>49.785000000000004</v>
      </c>
      <c r="AN20" s="42">
        <v>54.95</v>
      </c>
      <c r="AO20" s="42">
        <v>67.569999999999993</v>
      </c>
      <c r="AP20" s="42">
        <v>35.14</v>
      </c>
      <c r="AQ20" s="42">
        <v>68.92</v>
      </c>
      <c r="AR20" s="42">
        <v>31.53</v>
      </c>
      <c r="AS20" s="42">
        <v>46.4</v>
      </c>
      <c r="AT20" s="17">
        <f t="shared" si="5"/>
        <v>50.751666666666665</v>
      </c>
      <c r="AU20" s="42">
        <v>75.31</v>
      </c>
      <c r="AV20" s="42">
        <v>24.06</v>
      </c>
      <c r="AW20" s="42">
        <v>7.66</v>
      </c>
      <c r="AX20" s="17">
        <f t="shared" si="6"/>
        <v>35.676666666666669</v>
      </c>
      <c r="AY20" s="42">
        <v>17.260000000000002</v>
      </c>
      <c r="AZ20" s="42">
        <v>5.86</v>
      </c>
      <c r="BA20" s="36"/>
    </row>
    <row r="21" spans="1:53" x14ac:dyDescent="0.25">
      <c r="A21" s="24" t="s">
        <v>19</v>
      </c>
      <c r="B21" s="45">
        <v>77.989999999999995</v>
      </c>
      <c r="C21" s="45">
        <v>73.790000000000006</v>
      </c>
      <c r="D21" s="45">
        <v>50.49</v>
      </c>
      <c r="E21" s="45">
        <v>68.61</v>
      </c>
      <c r="F21" s="45">
        <v>77.349999999999994</v>
      </c>
      <c r="G21" s="45">
        <v>84.79</v>
      </c>
      <c r="H21" s="17">
        <f t="shared" si="0"/>
        <v>72.17</v>
      </c>
      <c r="I21" s="42">
        <v>91.1</v>
      </c>
      <c r="J21" s="42">
        <v>86.64</v>
      </c>
      <c r="K21" s="42">
        <v>65.75</v>
      </c>
      <c r="L21" s="42">
        <v>83.56</v>
      </c>
      <c r="M21" s="42">
        <v>84.59</v>
      </c>
      <c r="N21" s="42">
        <v>82.19</v>
      </c>
      <c r="O21" s="17">
        <f t="shared" si="1"/>
        <v>82.304999999999993</v>
      </c>
      <c r="P21" s="42">
        <v>79.73</v>
      </c>
      <c r="Q21" s="42">
        <v>76.63</v>
      </c>
      <c r="R21" s="42">
        <v>69.760000000000005</v>
      </c>
      <c r="S21" s="13">
        <f t="shared" si="2"/>
        <v>73.194999999999993</v>
      </c>
      <c r="T21" s="42">
        <v>69.760000000000005</v>
      </c>
      <c r="U21" s="42">
        <v>80.41</v>
      </c>
      <c r="V21" s="42">
        <v>74.569999999999993</v>
      </c>
      <c r="W21" s="42">
        <v>69.069999999999993</v>
      </c>
      <c r="X21" s="42">
        <v>57.04</v>
      </c>
      <c r="Y21" s="42">
        <v>69.069999999999993</v>
      </c>
      <c r="Z21" s="42">
        <v>84.88</v>
      </c>
      <c r="AA21" s="42">
        <v>74.23</v>
      </c>
      <c r="AB21" s="42">
        <v>30.58</v>
      </c>
      <c r="AC21" s="42">
        <v>43.13</v>
      </c>
      <c r="AD21" s="42">
        <v>56.19</v>
      </c>
      <c r="AE21" s="42">
        <v>24.57</v>
      </c>
      <c r="AF21" s="17">
        <f t="shared" si="3"/>
        <v>63.316071428571433</v>
      </c>
      <c r="AG21" s="42">
        <v>56.96</v>
      </c>
      <c r="AH21" s="42">
        <v>65.05</v>
      </c>
      <c r="AI21" s="42">
        <v>38.19</v>
      </c>
      <c r="AJ21" s="42">
        <v>80.260000000000005</v>
      </c>
      <c r="AK21" s="42">
        <v>26.86</v>
      </c>
      <c r="AL21" s="42">
        <v>46.6</v>
      </c>
      <c r="AM21" s="17">
        <f t="shared" si="4"/>
        <v>52.32</v>
      </c>
      <c r="AN21" s="42">
        <v>67.47</v>
      </c>
      <c r="AO21" s="42">
        <v>78.08</v>
      </c>
      <c r="AP21" s="42">
        <v>35.79</v>
      </c>
      <c r="AQ21" s="42">
        <v>72.95</v>
      </c>
      <c r="AR21" s="42">
        <v>38.700000000000003</v>
      </c>
      <c r="AS21" s="42">
        <v>54.45</v>
      </c>
      <c r="AT21" s="17">
        <f t="shared" si="5"/>
        <v>57.906666666666666</v>
      </c>
      <c r="AU21" s="42">
        <v>71.48</v>
      </c>
      <c r="AV21" s="42">
        <v>21.31</v>
      </c>
      <c r="AW21" s="42">
        <v>10.82</v>
      </c>
      <c r="AX21" s="17">
        <f t="shared" si="6"/>
        <v>34.536666666666669</v>
      </c>
      <c r="AY21" s="42">
        <v>8.09</v>
      </c>
      <c r="AZ21" s="42">
        <v>15.58</v>
      </c>
      <c r="BA21" s="36"/>
    </row>
    <row r="22" spans="1:53" x14ac:dyDescent="0.25">
      <c r="A22" s="24" t="s">
        <v>63</v>
      </c>
      <c r="B22" s="45">
        <v>87.46</v>
      </c>
      <c r="C22" s="45">
        <v>80.34</v>
      </c>
      <c r="D22" s="45">
        <v>45.76</v>
      </c>
      <c r="E22" s="45">
        <v>65.760000000000005</v>
      </c>
      <c r="F22" s="45">
        <v>80.680000000000007</v>
      </c>
      <c r="G22" s="45">
        <v>85.76</v>
      </c>
      <c r="H22" s="17">
        <f t="shared" si="0"/>
        <v>74.293333333333337</v>
      </c>
      <c r="I22" s="42">
        <v>81.56</v>
      </c>
      <c r="J22" s="42">
        <v>73.75</v>
      </c>
      <c r="K22" s="42">
        <v>48.13</v>
      </c>
      <c r="L22" s="42">
        <v>61.25</v>
      </c>
      <c r="M22" s="42">
        <v>75.63</v>
      </c>
      <c r="N22" s="42">
        <v>80.63</v>
      </c>
      <c r="O22" s="17">
        <f t="shared" si="1"/>
        <v>70.158333333333331</v>
      </c>
      <c r="P22" s="42">
        <v>83.11</v>
      </c>
      <c r="Q22" s="42">
        <v>69.48</v>
      </c>
      <c r="R22" s="42">
        <v>69.48</v>
      </c>
      <c r="S22" s="13">
        <f t="shared" si="2"/>
        <v>69.48</v>
      </c>
      <c r="T22" s="42">
        <v>58.31</v>
      </c>
      <c r="U22" s="42">
        <v>88.01</v>
      </c>
      <c r="V22" s="42">
        <v>64.03</v>
      </c>
      <c r="W22" s="42">
        <v>63.22</v>
      </c>
      <c r="X22" s="42">
        <v>67.569999999999993</v>
      </c>
      <c r="Y22" s="42">
        <v>54.77</v>
      </c>
      <c r="Z22" s="42">
        <v>86.92</v>
      </c>
      <c r="AA22" s="42">
        <v>70.3</v>
      </c>
      <c r="AB22" s="42">
        <v>14.31</v>
      </c>
      <c r="AC22" s="42">
        <v>28.75</v>
      </c>
      <c r="AD22" s="42">
        <v>34.200000000000003</v>
      </c>
      <c r="AE22" s="42">
        <v>13.35</v>
      </c>
      <c r="AF22" s="17">
        <f t="shared" si="3"/>
        <v>56.880714285714291</v>
      </c>
      <c r="AG22" s="42">
        <v>40</v>
      </c>
      <c r="AH22" s="42">
        <v>59.66</v>
      </c>
      <c r="AI22" s="42">
        <v>21.36</v>
      </c>
      <c r="AJ22" s="42">
        <v>73.900000000000006</v>
      </c>
      <c r="AK22" s="42">
        <v>20.68</v>
      </c>
      <c r="AL22" s="42">
        <v>47.46</v>
      </c>
      <c r="AM22" s="17">
        <f t="shared" si="4"/>
        <v>43.843333333333334</v>
      </c>
      <c r="AN22" s="42">
        <v>52.19</v>
      </c>
      <c r="AO22" s="42">
        <v>72.81</v>
      </c>
      <c r="AP22" s="42">
        <v>31.56</v>
      </c>
      <c r="AQ22" s="42">
        <v>70.63</v>
      </c>
      <c r="AR22" s="42">
        <v>23.13</v>
      </c>
      <c r="AS22" s="42">
        <v>52.81</v>
      </c>
      <c r="AT22" s="17">
        <f t="shared" si="5"/>
        <v>50.521666666666668</v>
      </c>
      <c r="AU22" s="42">
        <v>68.94</v>
      </c>
      <c r="AV22" s="42">
        <v>14.31</v>
      </c>
      <c r="AW22" s="42">
        <v>2.4500000000000002</v>
      </c>
      <c r="AX22" s="17">
        <f t="shared" si="6"/>
        <v>28.566666666666666</v>
      </c>
      <c r="AY22" s="42">
        <v>1.19</v>
      </c>
      <c r="AZ22" s="42">
        <v>10.63</v>
      </c>
      <c r="BA22" s="36"/>
    </row>
    <row r="23" spans="1:53" x14ac:dyDescent="0.25">
      <c r="A23" s="24" t="s">
        <v>20</v>
      </c>
      <c r="B23" s="45">
        <v>72.94</v>
      </c>
      <c r="C23" s="45">
        <v>66.06</v>
      </c>
      <c r="D23" s="45">
        <v>30.73</v>
      </c>
      <c r="E23" s="45">
        <v>57.8</v>
      </c>
      <c r="F23" s="45">
        <v>75.23</v>
      </c>
      <c r="G23" s="45">
        <v>85.78</v>
      </c>
      <c r="H23" s="17">
        <f t="shared" si="0"/>
        <v>64.756666666666661</v>
      </c>
      <c r="I23" s="42">
        <v>80.5</v>
      </c>
      <c r="J23" s="42">
        <v>73.44</v>
      </c>
      <c r="K23" s="42">
        <v>49.79</v>
      </c>
      <c r="L23" s="42">
        <v>63.49</v>
      </c>
      <c r="M23" s="42">
        <v>79.67</v>
      </c>
      <c r="N23" s="42">
        <v>83.4</v>
      </c>
      <c r="O23" s="17">
        <f t="shared" si="1"/>
        <v>71.714999999999989</v>
      </c>
      <c r="P23" s="42">
        <v>73.78</v>
      </c>
      <c r="Q23" s="42">
        <v>64</v>
      </c>
      <c r="R23" s="42">
        <v>61.78</v>
      </c>
      <c r="S23" s="13">
        <f t="shared" si="2"/>
        <v>62.89</v>
      </c>
      <c r="T23" s="42">
        <v>49.78</v>
      </c>
      <c r="U23" s="42">
        <v>79.11</v>
      </c>
      <c r="V23" s="42">
        <v>59.56</v>
      </c>
      <c r="W23" s="42">
        <v>48.44</v>
      </c>
      <c r="X23" s="42">
        <v>62.22</v>
      </c>
      <c r="Y23" s="42">
        <v>39.56</v>
      </c>
      <c r="Z23" s="42">
        <v>84</v>
      </c>
      <c r="AA23" s="42">
        <v>74.22</v>
      </c>
      <c r="AB23" s="42">
        <v>25.33</v>
      </c>
      <c r="AC23" s="42">
        <v>34.67</v>
      </c>
      <c r="AD23" s="42">
        <v>27.56</v>
      </c>
      <c r="AE23" s="42">
        <v>24</v>
      </c>
      <c r="AF23" s="17">
        <f t="shared" si="3"/>
        <v>53.222857142857137</v>
      </c>
      <c r="AG23" s="42">
        <v>22.94</v>
      </c>
      <c r="AH23" s="42">
        <v>73.39</v>
      </c>
      <c r="AI23" s="42">
        <v>25.23</v>
      </c>
      <c r="AJ23" s="42">
        <v>67.89</v>
      </c>
      <c r="AK23" s="42">
        <v>22.94</v>
      </c>
      <c r="AL23" s="42">
        <v>51.83</v>
      </c>
      <c r="AM23" s="17">
        <f t="shared" si="4"/>
        <v>44.036666666666662</v>
      </c>
      <c r="AN23" s="42">
        <v>41.91</v>
      </c>
      <c r="AO23" s="42">
        <v>55.19</v>
      </c>
      <c r="AP23" s="42">
        <v>27.39</v>
      </c>
      <c r="AQ23" s="42">
        <v>69.290000000000006</v>
      </c>
      <c r="AR23" s="42">
        <v>24.07</v>
      </c>
      <c r="AS23" s="42">
        <v>57.68</v>
      </c>
      <c r="AT23" s="17">
        <f t="shared" si="5"/>
        <v>45.92166666666666</v>
      </c>
      <c r="AU23" s="42">
        <v>68.44</v>
      </c>
      <c r="AV23" s="42">
        <v>18.440000000000001</v>
      </c>
      <c r="AW23" s="42">
        <v>8.44</v>
      </c>
      <c r="AX23" s="17">
        <f t="shared" si="6"/>
        <v>31.77333333333333</v>
      </c>
      <c r="AY23" s="42">
        <v>10.78</v>
      </c>
      <c r="AZ23" s="42">
        <v>10.37</v>
      </c>
      <c r="BA23" s="36"/>
    </row>
    <row r="24" spans="1:53" x14ac:dyDescent="0.25">
      <c r="A24" s="24" t="s">
        <v>21</v>
      </c>
      <c r="B24" s="45">
        <v>79.650000000000006</v>
      </c>
      <c r="C24" s="45">
        <v>72.36</v>
      </c>
      <c r="D24" s="45">
        <v>57.29</v>
      </c>
      <c r="E24" s="45">
        <v>67.34</v>
      </c>
      <c r="F24" s="45">
        <v>77.39</v>
      </c>
      <c r="G24" s="45">
        <v>74.62</v>
      </c>
      <c r="H24" s="17">
        <f t="shared" si="0"/>
        <v>71.441666666666663</v>
      </c>
      <c r="I24" s="42">
        <v>78.489999999999995</v>
      </c>
      <c r="J24" s="42">
        <v>69.180000000000007</v>
      </c>
      <c r="K24" s="42">
        <v>48.78</v>
      </c>
      <c r="L24" s="42">
        <v>64.08</v>
      </c>
      <c r="M24" s="42">
        <v>78.94</v>
      </c>
      <c r="N24" s="42">
        <v>78.709999999999994</v>
      </c>
      <c r="O24" s="17">
        <f t="shared" si="1"/>
        <v>69.696666666666673</v>
      </c>
      <c r="P24" s="42">
        <v>75.569999999999993</v>
      </c>
      <c r="Q24" s="42">
        <v>72.290000000000006</v>
      </c>
      <c r="R24" s="42">
        <v>70.03</v>
      </c>
      <c r="S24" s="13">
        <f t="shared" si="2"/>
        <v>71.16</v>
      </c>
      <c r="T24" s="42">
        <v>58.94</v>
      </c>
      <c r="U24" s="42">
        <v>81.36</v>
      </c>
      <c r="V24" s="42">
        <v>56.68</v>
      </c>
      <c r="W24" s="42">
        <v>52.64</v>
      </c>
      <c r="X24" s="42">
        <v>62.22</v>
      </c>
      <c r="Y24" s="42">
        <v>53.4</v>
      </c>
      <c r="Z24" s="42">
        <v>77.33</v>
      </c>
      <c r="AA24" s="42">
        <v>72.8</v>
      </c>
      <c r="AB24" s="42">
        <v>23.55</v>
      </c>
      <c r="AC24" s="42">
        <v>30.73</v>
      </c>
      <c r="AD24" s="42">
        <v>37.03</v>
      </c>
      <c r="AE24" s="42">
        <v>25.31</v>
      </c>
      <c r="AF24" s="17">
        <f t="shared" si="3"/>
        <v>55.622857142857129</v>
      </c>
      <c r="AG24" s="42">
        <v>60.55</v>
      </c>
      <c r="AH24" s="42">
        <v>67.09</v>
      </c>
      <c r="AI24" s="42">
        <v>28.14</v>
      </c>
      <c r="AJ24" s="42">
        <v>64.819999999999993</v>
      </c>
      <c r="AK24" s="42">
        <v>30.78</v>
      </c>
      <c r="AL24" s="42">
        <v>40.200000000000003</v>
      </c>
      <c r="AM24" s="17">
        <f t="shared" si="4"/>
        <v>48.596666666666664</v>
      </c>
      <c r="AN24" s="42">
        <v>47.23</v>
      </c>
      <c r="AO24" s="42">
        <v>59.65</v>
      </c>
      <c r="AP24" s="42">
        <v>27.83</v>
      </c>
      <c r="AQ24" s="42">
        <v>72.28</v>
      </c>
      <c r="AR24" s="42">
        <v>29.82</v>
      </c>
      <c r="AS24" s="42">
        <v>45.68</v>
      </c>
      <c r="AT24" s="17">
        <f t="shared" si="5"/>
        <v>47.081666666666656</v>
      </c>
      <c r="AU24" s="42">
        <v>81.11</v>
      </c>
      <c r="AV24" s="42">
        <v>15.62</v>
      </c>
      <c r="AW24" s="42">
        <v>14.61</v>
      </c>
      <c r="AX24" s="17">
        <f t="shared" si="6"/>
        <v>37.113333333333337</v>
      </c>
      <c r="AY24" s="42">
        <v>9.8000000000000007</v>
      </c>
      <c r="AZ24" s="42">
        <v>6.87</v>
      </c>
      <c r="BA24" s="36"/>
    </row>
    <row r="25" spans="1:53" x14ac:dyDescent="0.25">
      <c r="A25" s="24" t="s">
        <v>22</v>
      </c>
      <c r="B25" s="45">
        <v>65.47</v>
      </c>
      <c r="C25" s="45">
        <v>59.32</v>
      </c>
      <c r="D25" s="45">
        <v>34.11</v>
      </c>
      <c r="E25" s="45">
        <v>53.6</v>
      </c>
      <c r="F25" s="45">
        <v>70.97</v>
      </c>
      <c r="G25" s="45">
        <v>83.26</v>
      </c>
      <c r="H25" s="17">
        <f t="shared" si="0"/>
        <v>61.121666666666663</v>
      </c>
      <c r="I25" s="42">
        <v>77.430000000000007</v>
      </c>
      <c r="J25" s="42">
        <v>70.069999999999993</v>
      </c>
      <c r="K25" s="42">
        <v>45.61</v>
      </c>
      <c r="L25" s="42">
        <v>67.22</v>
      </c>
      <c r="M25" s="42">
        <v>81.47</v>
      </c>
      <c r="N25" s="42">
        <v>82.66</v>
      </c>
      <c r="O25" s="17">
        <f t="shared" si="1"/>
        <v>70.743333333333339</v>
      </c>
      <c r="P25" s="42">
        <v>79.03</v>
      </c>
      <c r="Q25" s="42">
        <v>71.19</v>
      </c>
      <c r="R25" s="42">
        <v>70.34</v>
      </c>
      <c r="S25" s="13">
        <f t="shared" si="2"/>
        <v>70.765000000000001</v>
      </c>
      <c r="T25" s="42">
        <v>52.33</v>
      </c>
      <c r="U25" s="42">
        <v>80.930000000000007</v>
      </c>
      <c r="V25" s="42">
        <v>60.38</v>
      </c>
      <c r="W25" s="42">
        <v>55.3</v>
      </c>
      <c r="X25" s="42">
        <v>66.53</v>
      </c>
      <c r="Y25" s="42">
        <v>53.18</v>
      </c>
      <c r="Z25" s="42">
        <v>78.39</v>
      </c>
      <c r="AA25" s="42">
        <v>78.81</v>
      </c>
      <c r="AB25" s="42">
        <v>13.67</v>
      </c>
      <c r="AC25" s="42">
        <v>32.42</v>
      </c>
      <c r="AD25" s="42">
        <v>36.119999999999997</v>
      </c>
      <c r="AE25" s="42">
        <v>20.440000000000001</v>
      </c>
      <c r="AF25" s="17">
        <f t="shared" si="3"/>
        <v>55.592499999999994</v>
      </c>
      <c r="AG25" s="42">
        <v>37.29</v>
      </c>
      <c r="AH25" s="42">
        <v>70.34</v>
      </c>
      <c r="AI25" s="42">
        <v>26.91</v>
      </c>
      <c r="AJ25" s="42">
        <v>70.97</v>
      </c>
      <c r="AK25" s="42">
        <v>25.64</v>
      </c>
      <c r="AL25" s="42">
        <v>50.21</v>
      </c>
      <c r="AM25" s="17">
        <f t="shared" si="4"/>
        <v>46.893333333333324</v>
      </c>
      <c r="AN25" s="42">
        <v>42.28</v>
      </c>
      <c r="AO25" s="42">
        <v>74.58</v>
      </c>
      <c r="AP25" s="42">
        <v>30.05</v>
      </c>
      <c r="AQ25" s="42">
        <v>82.42</v>
      </c>
      <c r="AR25" s="42">
        <v>32.9</v>
      </c>
      <c r="AS25" s="42">
        <v>52.26</v>
      </c>
      <c r="AT25" s="17">
        <f t="shared" si="5"/>
        <v>52.414999999999992</v>
      </c>
      <c r="AU25" s="42">
        <v>78.39</v>
      </c>
      <c r="AV25" s="42">
        <v>12.82</v>
      </c>
      <c r="AW25" s="42">
        <v>3.39</v>
      </c>
      <c r="AX25" s="17">
        <f t="shared" si="6"/>
        <v>31.533333333333335</v>
      </c>
      <c r="AY25" s="42">
        <v>9</v>
      </c>
      <c r="AZ25" s="42">
        <v>9.5</v>
      </c>
      <c r="BA25" s="36"/>
    </row>
    <row r="26" spans="1:53" x14ac:dyDescent="0.25">
      <c r="A26" s="24" t="s">
        <v>23</v>
      </c>
      <c r="B26" s="45">
        <v>83.86</v>
      </c>
      <c r="C26" s="45">
        <v>74.05</v>
      </c>
      <c r="D26" s="45">
        <v>63.67</v>
      </c>
      <c r="E26" s="45">
        <v>70.52</v>
      </c>
      <c r="F26" s="45">
        <v>74.569999999999993</v>
      </c>
      <c r="G26" s="45">
        <v>79.900000000000006</v>
      </c>
      <c r="H26" s="17">
        <f t="shared" si="0"/>
        <v>74.428333333333327</v>
      </c>
      <c r="I26" s="42">
        <v>76.45</v>
      </c>
      <c r="J26" s="42">
        <v>70.12</v>
      </c>
      <c r="K26" s="42">
        <v>55.98</v>
      </c>
      <c r="L26" s="42">
        <v>64.02</v>
      </c>
      <c r="M26" s="42">
        <v>80.28</v>
      </c>
      <c r="N26" s="42">
        <v>83.12</v>
      </c>
      <c r="O26" s="17">
        <f t="shared" si="1"/>
        <v>71.661666666666676</v>
      </c>
      <c r="P26" s="42">
        <v>80.13</v>
      </c>
      <c r="Q26" s="42">
        <v>72.900000000000006</v>
      </c>
      <c r="R26" s="42">
        <v>71.23</v>
      </c>
      <c r="S26" s="13">
        <f t="shared" si="2"/>
        <v>72.064999999999998</v>
      </c>
      <c r="T26" s="42">
        <v>59.76</v>
      </c>
      <c r="U26" s="42">
        <v>81.09</v>
      </c>
      <c r="V26" s="42">
        <v>68.709999999999994</v>
      </c>
      <c r="W26" s="42">
        <v>56.67</v>
      </c>
      <c r="X26" s="42">
        <v>66.13</v>
      </c>
      <c r="Y26" s="42">
        <v>57.08</v>
      </c>
      <c r="Z26" s="42">
        <v>82.05</v>
      </c>
      <c r="AA26" s="42">
        <v>69.06</v>
      </c>
      <c r="AB26" s="42">
        <v>28.11</v>
      </c>
      <c r="AC26" s="42">
        <v>35.89</v>
      </c>
      <c r="AD26" s="42">
        <v>41.86</v>
      </c>
      <c r="AE26" s="42">
        <v>27.4</v>
      </c>
      <c r="AF26" s="17">
        <f t="shared" si="3"/>
        <v>59.000357142857133</v>
      </c>
      <c r="AG26" s="42">
        <v>55.48</v>
      </c>
      <c r="AH26" s="42">
        <v>70.62</v>
      </c>
      <c r="AI26" s="42">
        <v>33.19</v>
      </c>
      <c r="AJ26" s="42">
        <v>71.430000000000007</v>
      </c>
      <c r="AK26" s="42">
        <v>38.450000000000003</v>
      </c>
      <c r="AL26" s="42">
        <v>55.29</v>
      </c>
      <c r="AM26" s="17">
        <f t="shared" si="4"/>
        <v>54.076666666666675</v>
      </c>
      <c r="AN26" s="42">
        <v>46.86</v>
      </c>
      <c r="AO26" s="42">
        <v>65.150000000000006</v>
      </c>
      <c r="AP26" s="42">
        <v>31.37</v>
      </c>
      <c r="AQ26" s="42">
        <v>74.42</v>
      </c>
      <c r="AR26" s="42">
        <v>35.08</v>
      </c>
      <c r="AS26" s="42">
        <v>57.83</v>
      </c>
      <c r="AT26" s="17">
        <f t="shared" si="5"/>
        <v>51.784999999999997</v>
      </c>
      <c r="AU26" s="42">
        <v>71.69</v>
      </c>
      <c r="AV26" s="42">
        <v>20.5</v>
      </c>
      <c r="AW26" s="42">
        <v>8.59</v>
      </c>
      <c r="AX26" s="17">
        <f t="shared" si="6"/>
        <v>33.593333333333334</v>
      </c>
      <c r="AY26" s="42">
        <v>13.81</v>
      </c>
      <c r="AZ26" s="42">
        <v>11.39</v>
      </c>
      <c r="BA26" s="36"/>
    </row>
    <row r="27" spans="1:53" x14ac:dyDescent="0.25">
      <c r="A27" s="24" t="s">
        <v>24</v>
      </c>
      <c r="B27" s="45">
        <v>79.900000000000006</v>
      </c>
      <c r="C27" s="45">
        <v>66.989999999999995</v>
      </c>
      <c r="D27" s="45">
        <v>53.59</v>
      </c>
      <c r="E27" s="45">
        <v>70.33</v>
      </c>
      <c r="F27" s="45">
        <v>84.69</v>
      </c>
      <c r="G27" s="45">
        <v>83.25</v>
      </c>
      <c r="H27" s="17">
        <f t="shared" si="0"/>
        <v>73.125</v>
      </c>
      <c r="I27" s="42">
        <v>90.2</v>
      </c>
      <c r="J27" s="42">
        <v>71.430000000000007</v>
      </c>
      <c r="K27" s="42">
        <v>53.88</v>
      </c>
      <c r="L27" s="42">
        <v>73.88</v>
      </c>
      <c r="M27" s="42">
        <v>87.35</v>
      </c>
      <c r="N27" s="42">
        <v>81.63</v>
      </c>
      <c r="O27" s="17">
        <f t="shared" si="1"/>
        <v>76.394999999999996</v>
      </c>
      <c r="P27" s="42">
        <v>86.73</v>
      </c>
      <c r="Q27" s="42">
        <v>68.72</v>
      </c>
      <c r="R27" s="42">
        <v>73.459999999999994</v>
      </c>
      <c r="S27" s="13">
        <f t="shared" si="2"/>
        <v>71.09</v>
      </c>
      <c r="T27" s="42">
        <v>65.88</v>
      </c>
      <c r="U27" s="42">
        <v>92.89</v>
      </c>
      <c r="V27" s="42">
        <v>70.62</v>
      </c>
      <c r="W27" s="42">
        <v>65.88</v>
      </c>
      <c r="X27" s="42">
        <v>80.09</v>
      </c>
      <c r="Y27" s="42">
        <v>60.66</v>
      </c>
      <c r="Z27" s="42">
        <v>87.68</v>
      </c>
      <c r="AA27" s="42">
        <v>81.040000000000006</v>
      </c>
      <c r="AB27" s="42">
        <v>27.25</v>
      </c>
      <c r="AC27" s="42">
        <v>25.59</v>
      </c>
      <c r="AD27" s="42">
        <v>39.340000000000003</v>
      </c>
      <c r="AE27" s="42">
        <v>30.33</v>
      </c>
      <c r="AF27" s="17">
        <f t="shared" si="3"/>
        <v>63.219285714285718</v>
      </c>
      <c r="AG27" s="42">
        <v>54.55</v>
      </c>
      <c r="AH27" s="42">
        <v>66.989999999999995</v>
      </c>
      <c r="AI27" s="42">
        <v>29.9</v>
      </c>
      <c r="AJ27" s="42">
        <v>75.12</v>
      </c>
      <c r="AK27" s="42">
        <v>30.62</v>
      </c>
      <c r="AL27" s="42">
        <v>40.19</v>
      </c>
      <c r="AM27" s="17">
        <f t="shared" si="4"/>
        <v>49.561666666666667</v>
      </c>
      <c r="AN27" s="42">
        <v>48.98</v>
      </c>
      <c r="AO27" s="42">
        <v>74.290000000000006</v>
      </c>
      <c r="AP27" s="42">
        <v>29.8</v>
      </c>
      <c r="AQ27" s="42">
        <v>77.14</v>
      </c>
      <c r="AR27" s="42">
        <v>40</v>
      </c>
      <c r="AS27" s="42">
        <v>68.98</v>
      </c>
      <c r="AT27" s="17">
        <f t="shared" si="5"/>
        <v>56.531666666666673</v>
      </c>
      <c r="AU27" s="42">
        <v>80.09</v>
      </c>
      <c r="AV27" s="42">
        <v>14.22</v>
      </c>
      <c r="AW27" s="42">
        <v>6.4</v>
      </c>
      <c r="AX27" s="17">
        <f t="shared" si="6"/>
        <v>33.57</v>
      </c>
      <c r="AY27" s="42">
        <v>3.59</v>
      </c>
      <c r="AZ27" s="42">
        <v>6.53</v>
      </c>
      <c r="BA27" s="36"/>
    </row>
    <row r="28" spans="1:53" x14ac:dyDescent="0.25">
      <c r="A28" s="24" t="s">
        <v>25</v>
      </c>
      <c r="B28" s="45">
        <v>89.16</v>
      </c>
      <c r="C28" s="45">
        <v>77.83</v>
      </c>
      <c r="D28" s="45">
        <v>60.1</v>
      </c>
      <c r="E28" s="45">
        <v>67.489999999999995</v>
      </c>
      <c r="F28" s="45">
        <v>78.819999999999993</v>
      </c>
      <c r="G28" s="45">
        <v>81.28</v>
      </c>
      <c r="H28" s="17">
        <f t="shared" si="0"/>
        <v>75.779999999999987</v>
      </c>
      <c r="I28" s="42">
        <v>87.43</v>
      </c>
      <c r="J28" s="42">
        <v>69.459999999999994</v>
      </c>
      <c r="K28" s="42">
        <v>61.08</v>
      </c>
      <c r="L28" s="42">
        <v>64.67</v>
      </c>
      <c r="M28" s="42">
        <v>86.83</v>
      </c>
      <c r="N28" s="42">
        <v>84.43</v>
      </c>
      <c r="O28" s="17">
        <f t="shared" si="1"/>
        <v>75.649999999999991</v>
      </c>
      <c r="P28" s="42">
        <v>80.849999999999994</v>
      </c>
      <c r="Q28" s="42">
        <v>74.47</v>
      </c>
      <c r="R28" s="42">
        <v>71.28</v>
      </c>
      <c r="S28" s="13">
        <f t="shared" si="2"/>
        <v>72.875</v>
      </c>
      <c r="T28" s="42">
        <v>70.739999999999995</v>
      </c>
      <c r="U28" s="42">
        <v>80.849999999999994</v>
      </c>
      <c r="V28" s="42">
        <v>77.66</v>
      </c>
      <c r="W28" s="42">
        <v>65.430000000000007</v>
      </c>
      <c r="X28" s="42">
        <v>55.85</v>
      </c>
      <c r="Y28" s="42">
        <v>76.06</v>
      </c>
      <c r="Z28" s="42">
        <v>77.13</v>
      </c>
      <c r="AA28" s="42">
        <v>68.62</v>
      </c>
      <c r="AB28" s="42">
        <v>34.04</v>
      </c>
      <c r="AC28" s="42">
        <v>35.11</v>
      </c>
      <c r="AD28" s="42">
        <v>37.5</v>
      </c>
      <c r="AE28" s="42">
        <v>28.72</v>
      </c>
      <c r="AF28" s="17">
        <f t="shared" si="3"/>
        <v>61.531071428571423</v>
      </c>
      <c r="AG28" s="42">
        <v>54.19</v>
      </c>
      <c r="AH28" s="42">
        <v>58.62</v>
      </c>
      <c r="AI28" s="42">
        <v>35.47</v>
      </c>
      <c r="AJ28" s="42">
        <v>77.83</v>
      </c>
      <c r="AK28" s="42">
        <v>34.479999999999997</v>
      </c>
      <c r="AL28" s="42">
        <v>53.69</v>
      </c>
      <c r="AM28" s="17">
        <f t="shared" si="4"/>
        <v>52.38</v>
      </c>
      <c r="AN28" s="42">
        <v>38.92</v>
      </c>
      <c r="AO28" s="42">
        <v>60.48</v>
      </c>
      <c r="AP28" s="42">
        <v>21.86</v>
      </c>
      <c r="AQ28" s="42">
        <v>71.260000000000005</v>
      </c>
      <c r="AR28" s="42">
        <v>25.45</v>
      </c>
      <c r="AS28" s="42">
        <v>53.29</v>
      </c>
      <c r="AT28" s="17">
        <f t="shared" si="5"/>
        <v>45.21</v>
      </c>
      <c r="AU28" s="42">
        <v>80.849999999999994</v>
      </c>
      <c r="AV28" s="42">
        <v>21.28</v>
      </c>
      <c r="AW28" s="42">
        <v>9.84</v>
      </c>
      <c r="AX28" s="17">
        <f t="shared" si="6"/>
        <v>37.323333333333331</v>
      </c>
      <c r="AY28" s="42">
        <v>16.5</v>
      </c>
      <c r="AZ28" s="42">
        <v>9.2799999999999994</v>
      </c>
      <c r="BA28" s="36"/>
    </row>
    <row r="29" spans="1:53" x14ac:dyDescent="0.25">
      <c r="A29" s="24" t="s">
        <v>26</v>
      </c>
      <c r="B29" s="45">
        <v>86.89</v>
      </c>
      <c r="C29" s="45">
        <v>74.180000000000007</v>
      </c>
      <c r="D29" s="45">
        <v>54.1</v>
      </c>
      <c r="E29" s="45">
        <v>69.67</v>
      </c>
      <c r="F29" s="45">
        <v>75.41</v>
      </c>
      <c r="G29" s="45">
        <v>83.61</v>
      </c>
      <c r="H29" s="17">
        <f t="shared" si="0"/>
        <v>73.976666666666674</v>
      </c>
      <c r="I29" s="42">
        <v>86.34</v>
      </c>
      <c r="J29" s="42">
        <v>73.569999999999993</v>
      </c>
      <c r="K29" s="42">
        <v>51.1</v>
      </c>
      <c r="L29" s="42">
        <v>74.45</v>
      </c>
      <c r="M29" s="42">
        <v>88.99</v>
      </c>
      <c r="N29" s="42">
        <v>80.180000000000007</v>
      </c>
      <c r="O29" s="17">
        <f t="shared" si="1"/>
        <v>75.771666666666661</v>
      </c>
      <c r="P29" s="42">
        <v>78.05</v>
      </c>
      <c r="Q29" s="42">
        <v>76.42</v>
      </c>
      <c r="R29" s="42">
        <v>69.92</v>
      </c>
      <c r="S29" s="13">
        <f t="shared" si="2"/>
        <v>73.17</v>
      </c>
      <c r="T29" s="42">
        <v>61.38</v>
      </c>
      <c r="U29" s="42">
        <v>89.43</v>
      </c>
      <c r="V29" s="42">
        <v>64.23</v>
      </c>
      <c r="W29" s="42">
        <v>58.94</v>
      </c>
      <c r="X29" s="42">
        <v>56.91</v>
      </c>
      <c r="Y29" s="42">
        <v>54.07</v>
      </c>
      <c r="Z29" s="42">
        <v>73.98</v>
      </c>
      <c r="AA29" s="42">
        <v>79.27</v>
      </c>
      <c r="AB29" s="42">
        <v>22.36</v>
      </c>
      <c r="AC29" s="42">
        <v>28.66</v>
      </c>
      <c r="AD29" s="42">
        <v>30.49</v>
      </c>
      <c r="AE29" s="42">
        <v>18.7</v>
      </c>
      <c r="AF29" s="17">
        <f t="shared" si="3"/>
        <v>56.402857142857151</v>
      </c>
      <c r="AG29" s="42">
        <v>59.43</v>
      </c>
      <c r="AH29" s="42">
        <v>58.61</v>
      </c>
      <c r="AI29" s="42">
        <v>22.34</v>
      </c>
      <c r="AJ29" s="42">
        <v>77.87</v>
      </c>
      <c r="AK29" s="42">
        <v>22.34</v>
      </c>
      <c r="AL29" s="42">
        <v>47.13</v>
      </c>
      <c r="AM29" s="17">
        <f t="shared" si="4"/>
        <v>47.95333333333334</v>
      </c>
      <c r="AN29" s="42">
        <v>63</v>
      </c>
      <c r="AO29" s="42">
        <v>79.3</v>
      </c>
      <c r="AP29" s="42">
        <v>32.6</v>
      </c>
      <c r="AQ29" s="42">
        <v>79.739999999999995</v>
      </c>
      <c r="AR29" s="42">
        <v>26.65</v>
      </c>
      <c r="AS29" s="42">
        <v>57.27</v>
      </c>
      <c r="AT29" s="17">
        <f t="shared" si="5"/>
        <v>56.426666666666655</v>
      </c>
      <c r="AU29" s="42">
        <v>82.93</v>
      </c>
      <c r="AV29" s="42">
        <v>12.2</v>
      </c>
      <c r="AW29" s="42">
        <v>6.71</v>
      </c>
      <c r="AX29" s="17">
        <f t="shared" si="6"/>
        <v>33.946666666666665</v>
      </c>
      <c r="AY29" s="42">
        <v>13.93</v>
      </c>
      <c r="AZ29" s="42">
        <v>15.2</v>
      </c>
      <c r="BA29" s="36"/>
    </row>
    <row r="30" spans="1:53" x14ac:dyDescent="0.25">
      <c r="A30" s="24" t="s">
        <v>27</v>
      </c>
      <c r="B30" s="45">
        <v>85.71</v>
      </c>
      <c r="C30" s="45">
        <v>83.74</v>
      </c>
      <c r="D30" s="45">
        <v>45.32</v>
      </c>
      <c r="E30" s="45">
        <v>69.95</v>
      </c>
      <c r="F30" s="45">
        <v>84.24</v>
      </c>
      <c r="G30" s="45">
        <v>90.15</v>
      </c>
      <c r="H30" s="17">
        <f t="shared" si="0"/>
        <v>76.518333333333331</v>
      </c>
      <c r="I30" s="42">
        <v>88.94</v>
      </c>
      <c r="J30" s="42">
        <v>80.77</v>
      </c>
      <c r="K30" s="42">
        <v>50.96</v>
      </c>
      <c r="L30" s="42">
        <v>65.87</v>
      </c>
      <c r="M30" s="42">
        <v>76.44</v>
      </c>
      <c r="N30" s="42">
        <v>90.38</v>
      </c>
      <c r="O30" s="17">
        <f t="shared" si="1"/>
        <v>75.559999999999988</v>
      </c>
      <c r="P30" s="42">
        <v>85.2</v>
      </c>
      <c r="Q30" s="42">
        <v>77.58</v>
      </c>
      <c r="R30" s="42">
        <v>71.3</v>
      </c>
      <c r="S30" s="13">
        <f t="shared" si="2"/>
        <v>74.44</v>
      </c>
      <c r="T30" s="42">
        <v>63.23</v>
      </c>
      <c r="U30" s="42">
        <v>84.75</v>
      </c>
      <c r="V30" s="42">
        <v>67.260000000000005</v>
      </c>
      <c r="W30" s="42">
        <v>67.260000000000005</v>
      </c>
      <c r="X30" s="42">
        <v>64.569999999999993</v>
      </c>
      <c r="Y30" s="42">
        <v>61.43</v>
      </c>
      <c r="Z30" s="42">
        <v>93.27</v>
      </c>
      <c r="AA30" s="42">
        <v>78.48</v>
      </c>
      <c r="AB30" s="42">
        <v>27.13</v>
      </c>
      <c r="AC30" s="42">
        <v>39.01</v>
      </c>
      <c r="AD30" s="42">
        <v>45.96</v>
      </c>
      <c r="AE30" s="42">
        <v>35.869999999999997</v>
      </c>
      <c r="AF30" s="17">
        <f t="shared" si="3"/>
        <v>63.418571428571433</v>
      </c>
      <c r="AG30" s="42">
        <v>69.459999999999994</v>
      </c>
      <c r="AH30" s="42">
        <v>81.77</v>
      </c>
      <c r="AI30" s="42">
        <v>33</v>
      </c>
      <c r="AJ30" s="42">
        <v>87.19</v>
      </c>
      <c r="AK30" s="42">
        <v>25.86</v>
      </c>
      <c r="AL30" s="42">
        <v>52.71</v>
      </c>
      <c r="AM30" s="17">
        <f t="shared" si="4"/>
        <v>58.331666666666656</v>
      </c>
      <c r="AN30" s="42">
        <v>56.73</v>
      </c>
      <c r="AO30" s="42">
        <v>79.81</v>
      </c>
      <c r="AP30" s="42">
        <v>35.58</v>
      </c>
      <c r="AQ30" s="42">
        <v>75.48</v>
      </c>
      <c r="AR30" s="42">
        <v>32.93</v>
      </c>
      <c r="AS30" s="42">
        <v>58.17</v>
      </c>
      <c r="AT30" s="17">
        <f t="shared" si="5"/>
        <v>56.45000000000001</v>
      </c>
      <c r="AU30" s="42">
        <v>84.75</v>
      </c>
      <c r="AV30" s="42">
        <v>16.37</v>
      </c>
      <c r="AW30" s="42">
        <v>8.07</v>
      </c>
      <c r="AX30" s="17">
        <f t="shared" si="6"/>
        <v>36.396666666666668</v>
      </c>
      <c r="AY30" s="42">
        <v>9.36</v>
      </c>
      <c r="AZ30" s="42">
        <v>10.58</v>
      </c>
      <c r="BA30" s="36"/>
    </row>
    <row r="31" spans="1:53" x14ac:dyDescent="0.25">
      <c r="A31" s="24" t="s">
        <v>28</v>
      </c>
      <c r="B31" s="45">
        <v>83.47</v>
      </c>
      <c r="C31" s="45">
        <v>66.099999999999994</v>
      </c>
      <c r="D31" s="45">
        <v>43.64</v>
      </c>
      <c r="E31" s="45">
        <v>67.37</v>
      </c>
      <c r="F31" s="45">
        <v>83.47</v>
      </c>
      <c r="G31" s="45">
        <v>87.29</v>
      </c>
      <c r="H31" s="17">
        <f t="shared" si="0"/>
        <v>71.89</v>
      </c>
      <c r="I31" s="42">
        <v>82.81</v>
      </c>
      <c r="J31" s="42">
        <v>74.66</v>
      </c>
      <c r="K31" s="42">
        <v>55.2</v>
      </c>
      <c r="L31" s="42">
        <v>74.66</v>
      </c>
      <c r="M31" s="42">
        <v>83.26</v>
      </c>
      <c r="N31" s="42">
        <v>86.43</v>
      </c>
      <c r="O31" s="17">
        <f t="shared" si="1"/>
        <v>76.17</v>
      </c>
      <c r="P31" s="42">
        <v>82.53</v>
      </c>
      <c r="Q31" s="42">
        <v>81.66</v>
      </c>
      <c r="R31" s="42">
        <v>72.930000000000007</v>
      </c>
      <c r="S31" s="13">
        <f t="shared" si="2"/>
        <v>77.295000000000002</v>
      </c>
      <c r="T31" s="42">
        <v>68.12</v>
      </c>
      <c r="U31" s="42">
        <v>86.9</v>
      </c>
      <c r="V31" s="42">
        <v>70.31</v>
      </c>
      <c r="W31" s="42">
        <v>69.87</v>
      </c>
      <c r="X31" s="42">
        <v>72.930000000000007</v>
      </c>
      <c r="Y31" s="42">
        <v>66.81</v>
      </c>
      <c r="Z31" s="42">
        <v>83.41</v>
      </c>
      <c r="AA31" s="42">
        <v>70.739999999999995</v>
      </c>
      <c r="AB31" s="42">
        <v>22.71</v>
      </c>
      <c r="AC31" s="42">
        <v>36.9</v>
      </c>
      <c r="AD31" s="42">
        <v>40.83</v>
      </c>
      <c r="AE31" s="42">
        <v>20.52</v>
      </c>
      <c r="AF31" s="17">
        <f t="shared" si="3"/>
        <v>62.133928571428577</v>
      </c>
      <c r="AG31" s="42">
        <v>50.85</v>
      </c>
      <c r="AH31" s="42">
        <v>81.36</v>
      </c>
      <c r="AI31" s="42">
        <v>25.21</v>
      </c>
      <c r="AJ31" s="42">
        <v>76.27</v>
      </c>
      <c r="AK31" s="42">
        <v>24.15</v>
      </c>
      <c r="AL31" s="42">
        <v>49.58</v>
      </c>
      <c r="AM31" s="17">
        <f t="shared" si="4"/>
        <v>51.236666666666657</v>
      </c>
      <c r="AN31" s="42">
        <v>59.28</v>
      </c>
      <c r="AO31" s="42">
        <v>66.06</v>
      </c>
      <c r="AP31" s="42">
        <v>23.76</v>
      </c>
      <c r="AQ31" s="42">
        <v>74.209999999999994</v>
      </c>
      <c r="AR31" s="42">
        <v>25.11</v>
      </c>
      <c r="AS31" s="42">
        <v>49.32</v>
      </c>
      <c r="AT31" s="17">
        <f t="shared" si="5"/>
        <v>49.623333333333335</v>
      </c>
      <c r="AU31" s="42">
        <v>86.46</v>
      </c>
      <c r="AV31" s="42">
        <v>21.62</v>
      </c>
      <c r="AW31" s="42">
        <v>8.08</v>
      </c>
      <c r="AX31" s="17">
        <f t="shared" si="6"/>
        <v>38.72</v>
      </c>
      <c r="AY31" s="42">
        <v>3.39</v>
      </c>
      <c r="AZ31" s="42">
        <v>5.43</v>
      </c>
      <c r="BA31" s="36"/>
    </row>
    <row r="32" spans="1:53" x14ac:dyDescent="0.25">
      <c r="A32" s="24" t="s">
        <v>29</v>
      </c>
      <c r="B32" s="45">
        <v>78</v>
      </c>
      <c r="C32" s="45">
        <v>69</v>
      </c>
      <c r="D32" s="45">
        <v>35</v>
      </c>
      <c r="E32" s="45">
        <v>47</v>
      </c>
      <c r="F32" s="45">
        <v>65</v>
      </c>
      <c r="G32" s="45">
        <v>74</v>
      </c>
      <c r="H32" s="17">
        <f t="shared" si="0"/>
        <v>61.333333333333336</v>
      </c>
      <c r="I32" s="42">
        <v>73.209999999999994</v>
      </c>
      <c r="J32" s="42">
        <v>72.319999999999993</v>
      </c>
      <c r="K32" s="42">
        <v>33.93</v>
      </c>
      <c r="L32" s="42">
        <v>53.57</v>
      </c>
      <c r="M32" s="42">
        <v>75.89</v>
      </c>
      <c r="N32" s="42">
        <v>89.29</v>
      </c>
      <c r="O32" s="17">
        <f t="shared" si="1"/>
        <v>66.368333333333325</v>
      </c>
      <c r="P32" s="42">
        <v>81.37</v>
      </c>
      <c r="Q32" s="42">
        <v>63.73</v>
      </c>
      <c r="R32" s="42">
        <v>68.63</v>
      </c>
      <c r="S32" s="13">
        <f t="shared" si="2"/>
        <v>66.179999999999993</v>
      </c>
      <c r="T32" s="42">
        <v>59.8</v>
      </c>
      <c r="U32" s="42">
        <v>86.27</v>
      </c>
      <c r="V32" s="42">
        <v>58.82</v>
      </c>
      <c r="W32" s="42">
        <v>37.25</v>
      </c>
      <c r="X32" s="42">
        <v>66.67</v>
      </c>
      <c r="Y32" s="42">
        <v>40.200000000000003</v>
      </c>
      <c r="Z32" s="42">
        <v>86.27</v>
      </c>
      <c r="AA32" s="42">
        <v>65.69</v>
      </c>
      <c r="AB32" s="42">
        <v>18.63</v>
      </c>
      <c r="AC32" s="42">
        <v>50.98</v>
      </c>
      <c r="AD32" s="42">
        <v>54.41</v>
      </c>
      <c r="AE32" s="42">
        <v>23.04</v>
      </c>
      <c r="AF32" s="17">
        <f t="shared" si="3"/>
        <v>56.827142857142853</v>
      </c>
      <c r="AG32" s="42">
        <v>34</v>
      </c>
      <c r="AH32" s="42">
        <v>65</v>
      </c>
      <c r="AI32" s="42">
        <v>27</v>
      </c>
      <c r="AJ32" s="42">
        <v>62</v>
      </c>
      <c r="AK32" s="42">
        <v>22.5</v>
      </c>
      <c r="AL32" s="42">
        <v>45</v>
      </c>
      <c r="AM32" s="17">
        <f t="shared" si="4"/>
        <v>42.583333333333336</v>
      </c>
      <c r="AN32" s="42">
        <v>42.86</v>
      </c>
      <c r="AO32" s="42">
        <v>66.069999999999993</v>
      </c>
      <c r="AP32" s="42">
        <v>31.25</v>
      </c>
      <c r="AQ32" s="42">
        <v>80.36</v>
      </c>
      <c r="AR32" s="42">
        <v>27.68</v>
      </c>
      <c r="AS32" s="42">
        <v>41.96</v>
      </c>
      <c r="AT32" s="17">
        <f t="shared" si="5"/>
        <v>48.363333333333337</v>
      </c>
      <c r="AU32" s="42">
        <v>89.22</v>
      </c>
      <c r="AV32" s="42">
        <v>15.69</v>
      </c>
      <c r="AW32" s="42">
        <v>6.37</v>
      </c>
      <c r="AX32" s="17">
        <f t="shared" si="6"/>
        <v>37.093333333333334</v>
      </c>
      <c r="AY32" s="42">
        <v>5</v>
      </c>
      <c r="AZ32" s="42">
        <v>7.59</v>
      </c>
      <c r="BA32" s="36"/>
    </row>
    <row r="33" spans="1:53" x14ac:dyDescent="0.25">
      <c r="A33" s="24" t="s">
        <v>30</v>
      </c>
      <c r="B33" s="45">
        <v>77.56</v>
      </c>
      <c r="C33" s="45">
        <v>72.44</v>
      </c>
      <c r="D33" s="45">
        <v>50.53</v>
      </c>
      <c r="E33" s="45">
        <v>64.489999999999995</v>
      </c>
      <c r="F33" s="45">
        <v>84.45</v>
      </c>
      <c r="G33" s="45">
        <v>82.16</v>
      </c>
      <c r="H33" s="17">
        <f t="shared" si="0"/>
        <v>71.938333333333333</v>
      </c>
      <c r="I33" s="42">
        <v>76.430000000000007</v>
      </c>
      <c r="J33" s="42">
        <v>67.069999999999993</v>
      </c>
      <c r="K33" s="42">
        <v>53.38</v>
      </c>
      <c r="L33" s="42">
        <v>63.95</v>
      </c>
      <c r="M33" s="42">
        <v>79.55</v>
      </c>
      <c r="N33" s="42">
        <v>83.36</v>
      </c>
      <c r="O33" s="17">
        <f t="shared" si="1"/>
        <v>70.623333333333335</v>
      </c>
      <c r="P33" s="42">
        <v>80.98</v>
      </c>
      <c r="Q33" s="42">
        <v>68.52</v>
      </c>
      <c r="R33" s="42">
        <v>66.069999999999993</v>
      </c>
      <c r="S33" s="13">
        <f t="shared" si="2"/>
        <v>67.294999999999987</v>
      </c>
      <c r="T33" s="42">
        <v>61.31</v>
      </c>
      <c r="U33" s="42">
        <v>81.150000000000006</v>
      </c>
      <c r="V33" s="42">
        <v>63.44</v>
      </c>
      <c r="W33" s="42">
        <v>53.28</v>
      </c>
      <c r="X33" s="42">
        <v>65.569999999999993</v>
      </c>
      <c r="Y33" s="42">
        <v>58.2</v>
      </c>
      <c r="Z33" s="42">
        <v>83.77</v>
      </c>
      <c r="AA33" s="42">
        <v>72.95</v>
      </c>
      <c r="AB33" s="42">
        <v>31.31</v>
      </c>
      <c r="AC33" s="42">
        <v>34.75</v>
      </c>
      <c r="AD33" s="42">
        <v>40.159999999999997</v>
      </c>
      <c r="AE33" s="42">
        <v>25.74</v>
      </c>
      <c r="AF33" s="17">
        <f t="shared" si="3"/>
        <v>58.564642857142857</v>
      </c>
      <c r="AG33" s="42">
        <v>50</v>
      </c>
      <c r="AH33" s="42">
        <v>77.739999999999995</v>
      </c>
      <c r="AI33" s="42">
        <v>31.98</v>
      </c>
      <c r="AJ33" s="42">
        <v>72.260000000000005</v>
      </c>
      <c r="AK33" s="42">
        <v>30.65</v>
      </c>
      <c r="AL33" s="42">
        <v>49.29</v>
      </c>
      <c r="AM33" s="17">
        <f t="shared" si="4"/>
        <v>51.986666666666672</v>
      </c>
      <c r="AN33" s="42">
        <v>38.299999999999997</v>
      </c>
      <c r="AO33" s="42">
        <v>73.83</v>
      </c>
      <c r="AP33" s="42">
        <v>27.64</v>
      </c>
      <c r="AQ33" s="42">
        <v>75.91</v>
      </c>
      <c r="AR33" s="42">
        <v>32.67</v>
      </c>
      <c r="AS33" s="42">
        <v>55.11</v>
      </c>
      <c r="AT33" s="17">
        <f t="shared" si="5"/>
        <v>50.576666666666661</v>
      </c>
      <c r="AU33" s="42">
        <v>77.540000000000006</v>
      </c>
      <c r="AV33" s="42">
        <v>19.920000000000002</v>
      </c>
      <c r="AW33" s="42">
        <v>11.89</v>
      </c>
      <c r="AX33" s="17">
        <f t="shared" si="6"/>
        <v>36.450000000000003</v>
      </c>
      <c r="AY33" s="42">
        <v>11.57</v>
      </c>
      <c r="AZ33" s="42">
        <v>15.25</v>
      </c>
      <c r="BA33" s="36"/>
    </row>
    <row r="34" spans="1:53" x14ac:dyDescent="0.25">
      <c r="A34" s="24" t="s">
        <v>31</v>
      </c>
      <c r="B34" s="45">
        <v>78.239999999999995</v>
      </c>
      <c r="C34" s="45">
        <v>69.95</v>
      </c>
      <c r="D34" s="45">
        <v>56.99</v>
      </c>
      <c r="E34" s="45">
        <v>76.17</v>
      </c>
      <c r="F34" s="45">
        <v>78.760000000000005</v>
      </c>
      <c r="G34" s="45">
        <v>88.6</v>
      </c>
      <c r="H34" s="17">
        <f t="shared" si="0"/>
        <v>74.785000000000011</v>
      </c>
      <c r="I34" s="42">
        <v>87.43</v>
      </c>
      <c r="J34" s="42">
        <v>80.569999999999993</v>
      </c>
      <c r="K34" s="42">
        <v>70.290000000000006</v>
      </c>
      <c r="L34" s="42">
        <v>77.14</v>
      </c>
      <c r="M34" s="42">
        <v>72.569999999999993</v>
      </c>
      <c r="N34" s="42">
        <v>78.290000000000006</v>
      </c>
      <c r="O34" s="17">
        <f t="shared" si="1"/>
        <v>77.715000000000003</v>
      </c>
      <c r="P34" s="42">
        <v>84.8</v>
      </c>
      <c r="Q34" s="42">
        <v>72.510000000000005</v>
      </c>
      <c r="R34" s="42">
        <v>67.84</v>
      </c>
      <c r="S34" s="13">
        <f t="shared" si="2"/>
        <v>70.175000000000011</v>
      </c>
      <c r="T34" s="42">
        <v>64.33</v>
      </c>
      <c r="U34" s="42">
        <v>88.89</v>
      </c>
      <c r="V34" s="42">
        <v>73.099999999999994</v>
      </c>
      <c r="W34" s="42">
        <v>66.67</v>
      </c>
      <c r="X34" s="42">
        <v>61.99</v>
      </c>
      <c r="Y34" s="42">
        <v>64.33</v>
      </c>
      <c r="Z34" s="42">
        <v>90.06</v>
      </c>
      <c r="AA34" s="42">
        <v>77.19</v>
      </c>
      <c r="AB34" s="42">
        <v>34.799999999999997</v>
      </c>
      <c r="AC34" s="42">
        <v>34.21</v>
      </c>
      <c r="AD34" s="42">
        <v>53.8</v>
      </c>
      <c r="AE34" s="42">
        <v>25.73</v>
      </c>
      <c r="AF34" s="17">
        <f t="shared" si="3"/>
        <v>63.57678571428572</v>
      </c>
      <c r="AG34" s="42">
        <v>39.9</v>
      </c>
      <c r="AH34" s="42">
        <v>77.2</v>
      </c>
      <c r="AI34" s="42">
        <v>36.01</v>
      </c>
      <c r="AJ34" s="42">
        <v>74.09</v>
      </c>
      <c r="AK34" s="42">
        <v>25.91</v>
      </c>
      <c r="AL34" s="42">
        <v>54.4</v>
      </c>
      <c r="AM34" s="17">
        <f t="shared" si="4"/>
        <v>51.251666666666665</v>
      </c>
      <c r="AN34" s="42">
        <v>58.86</v>
      </c>
      <c r="AO34" s="42">
        <v>65.709999999999994</v>
      </c>
      <c r="AP34" s="42">
        <v>36.86</v>
      </c>
      <c r="AQ34" s="42">
        <v>74.290000000000006</v>
      </c>
      <c r="AR34" s="42">
        <v>43.43</v>
      </c>
      <c r="AS34" s="42">
        <v>52</v>
      </c>
      <c r="AT34" s="17">
        <f t="shared" si="5"/>
        <v>55.19166666666667</v>
      </c>
      <c r="AU34" s="42">
        <v>79.53</v>
      </c>
      <c r="AV34" s="42">
        <v>19.3</v>
      </c>
      <c r="AW34" s="42">
        <v>11.99</v>
      </c>
      <c r="AX34" s="17">
        <f t="shared" si="6"/>
        <v>36.94</v>
      </c>
      <c r="AY34" s="42">
        <v>11.14</v>
      </c>
      <c r="AZ34" s="42">
        <v>20.86</v>
      </c>
      <c r="BA34" s="36"/>
    </row>
    <row r="35" spans="1:53" x14ac:dyDescent="0.25">
      <c r="A35" s="24" t="s">
        <v>32</v>
      </c>
      <c r="B35" s="45">
        <v>86.81</v>
      </c>
      <c r="C35" s="45">
        <v>72.98</v>
      </c>
      <c r="D35" s="45">
        <v>56.17</v>
      </c>
      <c r="E35" s="45">
        <v>72.77</v>
      </c>
      <c r="F35" s="45">
        <v>74.47</v>
      </c>
      <c r="G35" s="45">
        <v>83.4</v>
      </c>
      <c r="H35" s="17">
        <f t="shared" si="0"/>
        <v>74.433333333333337</v>
      </c>
      <c r="I35" s="42">
        <v>79.27</v>
      </c>
      <c r="J35" s="42">
        <v>77.849999999999994</v>
      </c>
      <c r="K35" s="42">
        <v>65.239999999999995</v>
      </c>
      <c r="L35" s="42">
        <v>67.48</v>
      </c>
      <c r="M35" s="42">
        <v>81.3</v>
      </c>
      <c r="N35" s="42">
        <v>78.25</v>
      </c>
      <c r="O35" s="17">
        <f t="shared" si="1"/>
        <v>74.898333333333341</v>
      </c>
      <c r="P35" s="42">
        <v>82.49</v>
      </c>
      <c r="Q35" s="42">
        <v>68.27</v>
      </c>
      <c r="R35" s="42">
        <v>66.08</v>
      </c>
      <c r="S35" s="13">
        <f t="shared" si="2"/>
        <v>67.174999999999997</v>
      </c>
      <c r="T35" s="42">
        <v>61.27</v>
      </c>
      <c r="U35" s="42">
        <v>77.900000000000006</v>
      </c>
      <c r="V35" s="42">
        <v>60.83</v>
      </c>
      <c r="W35" s="42">
        <v>57.55</v>
      </c>
      <c r="X35" s="42">
        <v>65.209999999999994</v>
      </c>
      <c r="Y35" s="42">
        <v>58.64</v>
      </c>
      <c r="Z35" s="42">
        <v>80.959999999999994</v>
      </c>
      <c r="AA35" s="42">
        <v>64.989999999999995</v>
      </c>
      <c r="AB35" s="42">
        <v>22.98</v>
      </c>
      <c r="AC35" s="42">
        <v>28.88</v>
      </c>
      <c r="AD35" s="42">
        <v>41.79</v>
      </c>
      <c r="AE35" s="42">
        <v>30.31</v>
      </c>
      <c r="AF35" s="17">
        <f t="shared" si="3"/>
        <v>57.212499999999999</v>
      </c>
      <c r="AG35" s="42">
        <v>57.02</v>
      </c>
      <c r="AH35" s="42">
        <v>66.81</v>
      </c>
      <c r="AI35" s="42">
        <v>39.79</v>
      </c>
      <c r="AJ35" s="42">
        <v>79.569999999999993</v>
      </c>
      <c r="AK35" s="42">
        <v>42.23</v>
      </c>
      <c r="AL35" s="42">
        <v>40.64</v>
      </c>
      <c r="AM35" s="17">
        <f t="shared" si="4"/>
        <v>54.343333333333334</v>
      </c>
      <c r="AN35" s="42">
        <v>50.61</v>
      </c>
      <c r="AO35" s="42">
        <v>62.6</v>
      </c>
      <c r="AP35" s="42">
        <v>37.090000000000003</v>
      </c>
      <c r="AQ35" s="42">
        <v>76.83</v>
      </c>
      <c r="AR35" s="42">
        <v>42.99</v>
      </c>
      <c r="AS35" s="42">
        <v>59.76</v>
      </c>
      <c r="AT35" s="17">
        <f t="shared" si="5"/>
        <v>54.98</v>
      </c>
      <c r="AU35" s="42">
        <v>71.989999999999995</v>
      </c>
      <c r="AV35" s="42">
        <v>20.13</v>
      </c>
      <c r="AW35" s="42">
        <v>4.38</v>
      </c>
      <c r="AX35" s="17">
        <f t="shared" si="6"/>
        <v>32.166666666666664</v>
      </c>
      <c r="AY35" s="42">
        <v>9.7899999999999991</v>
      </c>
      <c r="AZ35" s="42">
        <v>10.37</v>
      </c>
      <c r="BA35" s="36"/>
    </row>
    <row r="36" spans="1:53" x14ac:dyDescent="0.25">
      <c r="A36" s="24" t="s">
        <v>33</v>
      </c>
      <c r="B36" s="45">
        <v>85.11</v>
      </c>
      <c r="C36" s="45">
        <v>76.599999999999994</v>
      </c>
      <c r="D36" s="45">
        <v>45.04</v>
      </c>
      <c r="E36" s="45">
        <v>66.67</v>
      </c>
      <c r="F36" s="45">
        <v>83.69</v>
      </c>
      <c r="G36" s="45">
        <v>75.89</v>
      </c>
      <c r="H36" s="17">
        <f t="shared" si="0"/>
        <v>72.166666666666657</v>
      </c>
      <c r="I36" s="42">
        <v>82.4</v>
      </c>
      <c r="J36" s="42">
        <v>70.040000000000006</v>
      </c>
      <c r="K36" s="42">
        <v>46.07</v>
      </c>
      <c r="L36" s="42">
        <v>67.790000000000006</v>
      </c>
      <c r="M36" s="42">
        <v>81.27</v>
      </c>
      <c r="N36" s="42">
        <v>82.77</v>
      </c>
      <c r="O36" s="17">
        <f t="shared" si="1"/>
        <v>71.723333333333329</v>
      </c>
      <c r="P36" s="42">
        <v>82.8</v>
      </c>
      <c r="Q36" s="42">
        <v>77.39</v>
      </c>
      <c r="R36" s="42">
        <v>71.02</v>
      </c>
      <c r="S36" s="13">
        <f t="shared" si="2"/>
        <v>74.204999999999998</v>
      </c>
      <c r="T36" s="42">
        <v>51.91</v>
      </c>
      <c r="U36" s="42">
        <v>86.62</v>
      </c>
      <c r="V36" s="42">
        <v>59.24</v>
      </c>
      <c r="W36" s="42">
        <v>46.5</v>
      </c>
      <c r="X36" s="42">
        <v>68.790000000000006</v>
      </c>
      <c r="Y36" s="42">
        <v>36.94</v>
      </c>
      <c r="Z36" s="42">
        <v>72.930000000000007</v>
      </c>
      <c r="AA36" s="42">
        <v>67.2</v>
      </c>
      <c r="AB36" s="42">
        <v>35.99</v>
      </c>
      <c r="AC36" s="42">
        <v>32.479999999999997</v>
      </c>
      <c r="AD36" s="42">
        <v>37.58</v>
      </c>
      <c r="AE36" s="42">
        <v>23.09</v>
      </c>
      <c r="AF36" s="17">
        <f t="shared" si="3"/>
        <v>55.448214285714293</v>
      </c>
      <c r="AG36" s="42">
        <v>48.23</v>
      </c>
      <c r="AH36" s="42">
        <v>61.7</v>
      </c>
      <c r="AI36" s="42">
        <v>32.270000000000003</v>
      </c>
      <c r="AJ36" s="42">
        <v>66.31</v>
      </c>
      <c r="AK36" s="42">
        <v>28.37</v>
      </c>
      <c r="AL36" s="42">
        <v>43.62</v>
      </c>
      <c r="AM36" s="17">
        <f t="shared" si="4"/>
        <v>46.75</v>
      </c>
      <c r="AN36" s="42">
        <v>44.57</v>
      </c>
      <c r="AO36" s="42">
        <v>69.290000000000006</v>
      </c>
      <c r="AP36" s="42">
        <v>35.020000000000003</v>
      </c>
      <c r="AQ36" s="42">
        <v>66.67</v>
      </c>
      <c r="AR36" s="42">
        <v>23.97</v>
      </c>
      <c r="AS36" s="42">
        <v>43.82</v>
      </c>
      <c r="AT36" s="17">
        <f t="shared" si="5"/>
        <v>47.223333333333336</v>
      </c>
      <c r="AU36" s="42">
        <v>68.790000000000006</v>
      </c>
      <c r="AV36" s="42">
        <v>21.5</v>
      </c>
      <c r="AW36" s="42">
        <v>7.32</v>
      </c>
      <c r="AX36" s="17">
        <f t="shared" si="6"/>
        <v>32.536666666666669</v>
      </c>
      <c r="AY36" s="42">
        <v>10.46</v>
      </c>
      <c r="AZ36" s="42">
        <v>6.55</v>
      </c>
      <c r="BA36" s="36"/>
    </row>
    <row r="37" spans="1:53" x14ac:dyDescent="0.25">
      <c r="A37" s="24" t="s">
        <v>64</v>
      </c>
      <c r="B37" s="45">
        <v>79.89</v>
      </c>
      <c r="C37" s="45">
        <v>71.430000000000007</v>
      </c>
      <c r="D37" s="45">
        <v>53.97</v>
      </c>
      <c r="E37" s="45">
        <v>71.430000000000007</v>
      </c>
      <c r="F37" s="45">
        <v>86.77</v>
      </c>
      <c r="G37" s="45">
        <v>83.07</v>
      </c>
      <c r="H37" s="17">
        <f t="shared" si="0"/>
        <v>74.426666666666662</v>
      </c>
      <c r="I37" s="42">
        <v>85.37</v>
      </c>
      <c r="J37" s="42">
        <v>73.78</v>
      </c>
      <c r="K37" s="42">
        <v>56.71</v>
      </c>
      <c r="L37" s="42">
        <v>67.069999999999993</v>
      </c>
      <c r="M37" s="42">
        <v>89.63</v>
      </c>
      <c r="N37" s="42">
        <v>94.51</v>
      </c>
      <c r="O37" s="17">
        <f t="shared" si="1"/>
        <v>77.844999999999999</v>
      </c>
      <c r="P37" s="42">
        <v>75.95</v>
      </c>
      <c r="Q37" s="42">
        <v>67.72</v>
      </c>
      <c r="R37" s="42">
        <v>67.72</v>
      </c>
      <c r="S37" s="13">
        <f t="shared" si="2"/>
        <v>67.72</v>
      </c>
      <c r="T37" s="42">
        <v>43.67</v>
      </c>
      <c r="U37" s="42">
        <v>91.77</v>
      </c>
      <c r="V37" s="42">
        <v>55.7</v>
      </c>
      <c r="W37" s="42">
        <v>61.39</v>
      </c>
      <c r="X37" s="42">
        <v>78.48</v>
      </c>
      <c r="Y37" s="42">
        <v>39.24</v>
      </c>
      <c r="Z37" s="42">
        <v>84.81</v>
      </c>
      <c r="AA37" s="42">
        <v>83.54</v>
      </c>
      <c r="AB37" s="42">
        <v>24.68</v>
      </c>
      <c r="AC37" s="42">
        <v>21.84</v>
      </c>
      <c r="AD37" s="42">
        <v>32.28</v>
      </c>
      <c r="AE37" s="42">
        <v>17.41</v>
      </c>
      <c r="AF37" s="17">
        <f t="shared" si="3"/>
        <v>55.605714285714278</v>
      </c>
      <c r="AG37" s="42">
        <v>51.85</v>
      </c>
      <c r="AH37" s="42">
        <v>82.01</v>
      </c>
      <c r="AI37" s="42">
        <v>24.07</v>
      </c>
      <c r="AJ37" s="42">
        <v>84.66</v>
      </c>
      <c r="AK37" s="42">
        <v>29.37</v>
      </c>
      <c r="AL37" s="42">
        <v>64.02</v>
      </c>
      <c r="AM37" s="17">
        <f t="shared" si="4"/>
        <v>55.996666666666663</v>
      </c>
      <c r="AN37" s="42">
        <v>48.17</v>
      </c>
      <c r="AO37" s="42">
        <v>75.61</v>
      </c>
      <c r="AP37" s="42">
        <v>31.1</v>
      </c>
      <c r="AQ37" s="42">
        <v>79.27</v>
      </c>
      <c r="AR37" s="42">
        <v>28.05</v>
      </c>
      <c r="AS37" s="42">
        <v>66.459999999999994</v>
      </c>
      <c r="AT37" s="17">
        <f t="shared" si="5"/>
        <v>54.776666666666664</v>
      </c>
      <c r="AU37" s="42">
        <v>87.34</v>
      </c>
      <c r="AV37" s="42">
        <v>11.39</v>
      </c>
      <c r="AW37" s="42">
        <v>9.18</v>
      </c>
      <c r="AX37" s="17">
        <f t="shared" si="6"/>
        <v>35.97</v>
      </c>
      <c r="AY37" s="42">
        <v>16.399999999999999</v>
      </c>
      <c r="AZ37" s="42">
        <v>10.37</v>
      </c>
      <c r="BA37" s="36"/>
    </row>
    <row r="38" spans="1:53" x14ac:dyDescent="0.25">
      <c r="A38" s="24" t="s">
        <v>34</v>
      </c>
      <c r="B38" s="45">
        <v>79.19</v>
      </c>
      <c r="C38" s="45">
        <v>70.459999999999994</v>
      </c>
      <c r="D38" s="45">
        <v>47.01</v>
      </c>
      <c r="E38" s="45">
        <v>63.9</v>
      </c>
      <c r="F38" s="45">
        <v>75.02</v>
      </c>
      <c r="G38" s="45">
        <v>81.180000000000007</v>
      </c>
      <c r="H38" s="17">
        <f t="shared" si="0"/>
        <v>69.459999999999994</v>
      </c>
      <c r="I38" s="42">
        <v>79.12</v>
      </c>
      <c r="J38" s="42">
        <v>71.010000000000005</v>
      </c>
      <c r="K38" s="42">
        <v>43.27</v>
      </c>
      <c r="L38" s="42">
        <v>64.650000000000006</v>
      </c>
      <c r="M38" s="42">
        <v>82.08</v>
      </c>
      <c r="N38" s="42">
        <v>85.41</v>
      </c>
      <c r="O38" s="17">
        <f t="shared" si="1"/>
        <v>70.923333333333332</v>
      </c>
      <c r="P38" s="42">
        <v>78.48</v>
      </c>
      <c r="Q38" s="42">
        <v>66.61</v>
      </c>
      <c r="R38" s="42">
        <v>64.16</v>
      </c>
      <c r="S38" s="13">
        <f t="shared" si="2"/>
        <v>65.384999999999991</v>
      </c>
      <c r="T38" s="42">
        <v>53.14</v>
      </c>
      <c r="U38" s="42">
        <v>78.25</v>
      </c>
      <c r="V38" s="42">
        <v>57.88</v>
      </c>
      <c r="W38" s="42">
        <v>49.2</v>
      </c>
      <c r="X38" s="42">
        <v>63.36</v>
      </c>
      <c r="Y38" s="42">
        <v>45.78</v>
      </c>
      <c r="Z38" s="42">
        <v>77.739999999999995</v>
      </c>
      <c r="AA38" s="42">
        <v>71.58</v>
      </c>
      <c r="AB38" s="42">
        <v>27.08</v>
      </c>
      <c r="AC38" s="42">
        <v>38.840000000000003</v>
      </c>
      <c r="AD38" s="42">
        <v>35.270000000000003</v>
      </c>
      <c r="AE38" s="42">
        <v>22.09</v>
      </c>
      <c r="AF38" s="17">
        <f t="shared" si="3"/>
        <v>54.576785714285727</v>
      </c>
      <c r="AG38" s="42">
        <v>42.39</v>
      </c>
      <c r="AH38" s="42">
        <v>68.72</v>
      </c>
      <c r="AI38" s="42">
        <v>30.6</v>
      </c>
      <c r="AJ38" s="42">
        <v>69.489999999999995</v>
      </c>
      <c r="AK38" s="42">
        <v>28.32</v>
      </c>
      <c r="AL38" s="42">
        <v>47.78</v>
      </c>
      <c r="AM38" s="17">
        <f t="shared" si="4"/>
        <v>47.883333333333326</v>
      </c>
      <c r="AN38" s="42">
        <v>41.89</v>
      </c>
      <c r="AO38" s="42">
        <v>67.42</v>
      </c>
      <c r="AP38" s="42">
        <v>32.700000000000003</v>
      </c>
      <c r="AQ38" s="42">
        <v>72.83</v>
      </c>
      <c r="AR38" s="42">
        <v>29.31</v>
      </c>
      <c r="AS38" s="42">
        <v>53.77</v>
      </c>
      <c r="AT38" s="17">
        <f t="shared" si="5"/>
        <v>49.653333333333329</v>
      </c>
      <c r="AU38" s="42">
        <v>71.58</v>
      </c>
      <c r="AV38" s="42">
        <v>18.32</v>
      </c>
      <c r="AW38" s="42">
        <v>10.220000000000001</v>
      </c>
      <c r="AX38" s="17">
        <f t="shared" si="6"/>
        <v>33.373333333333335</v>
      </c>
      <c r="AY38" s="42">
        <v>12.17</v>
      </c>
      <c r="AZ38" s="42">
        <v>9.34</v>
      </c>
      <c r="BA38" s="36"/>
    </row>
    <row r="39" spans="1:53" x14ac:dyDescent="0.25">
      <c r="A39" s="24" t="s">
        <v>35</v>
      </c>
      <c r="B39" s="45">
        <v>86.09</v>
      </c>
      <c r="C39" s="45">
        <v>76.64</v>
      </c>
      <c r="D39" s="45">
        <v>43.57</v>
      </c>
      <c r="E39" s="45">
        <v>56.17</v>
      </c>
      <c r="F39" s="45">
        <v>78.22</v>
      </c>
      <c r="G39" s="45">
        <v>80.84</v>
      </c>
      <c r="H39" s="17">
        <f t="shared" si="0"/>
        <v>70.25500000000001</v>
      </c>
      <c r="I39" s="42">
        <v>79.12</v>
      </c>
      <c r="J39" s="42">
        <v>67.27</v>
      </c>
      <c r="K39" s="42">
        <v>29.38</v>
      </c>
      <c r="L39" s="42">
        <v>57.73</v>
      </c>
      <c r="M39" s="42">
        <v>73.709999999999994</v>
      </c>
      <c r="N39" s="42">
        <v>85.82</v>
      </c>
      <c r="O39" s="17">
        <f t="shared" si="1"/>
        <v>65.504999999999995</v>
      </c>
      <c r="P39" s="42">
        <v>78.66</v>
      </c>
      <c r="Q39" s="42">
        <v>71.98</v>
      </c>
      <c r="R39" s="42">
        <v>62.98</v>
      </c>
      <c r="S39" s="13">
        <f t="shared" si="2"/>
        <v>67.48</v>
      </c>
      <c r="T39" s="42">
        <v>48.07</v>
      </c>
      <c r="U39" s="42">
        <v>81.23</v>
      </c>
      <c r="V39" s="42">
        <v>60.93</v>
      </c>
      <c r="W39" s="42">
        <v>45.5</v>
      </c>
      <c r="X39" s="42">
        <v>65.3</v>
      </c>
      <c r="Y39" s="42">
        <v>47.81</v>
      </c>
      <c r="Z39" s="42">
        <v>74.290000000000006</v>
      </c>
      <c r="AA39" s="42">
        <v>63.5</v>
      </c>
      <c r="AB39" s="42">
        <v>32.130000000000003</v>
      </c>
      <c r="AC39" s="42">
        <v>33.29</v>
      </c>
      <c r="AD39" s="42">
        <v>31.49</v>
      </c>
      <c r="AE39" s="42">
        <v>25.71</v>
      </c>
      <c r="AF39" s="17">
        <f t="shared" si="3"/>
        <v>53.956428571428567</v>
      </c>
      <c r="AG39" s="42">
        <v>41.21</v>
      </c>
      <c r="AH39" s="42">
        <v>55.91</v>
      </c>
      <c r="AI39" s="42">
        <v>32.020000000000003</v>
      </c>
      <c r="AJ39" s="42">
        <v>66.14</v>
      </c>
      <c r="AK39" s="42">
        <v>27.95</v>
      </c>
      <c r="AL39" s="42">
        <v>50.92</v>
      </c>
      <c r="AM39" s="17">
        <f t="shared" si="4"/>
        <v>45.69166666666667</v>
      </c>
      <c r="AN39" s="42">
        <v>42.01</v>
      </c>
      <c r="AO39" s="42">
        <v>60.05</v>
      </c>
      <c r="AP39" s="42">
        <v>24.61</v>
      </c>
      <c r="AQ39" s="42">
        <v>69.59</v>
      </c>
      <c r="AR39" s="42">
        <v>26.03</v>
      </c>
      <c r="AS39" s="42">
        <v>54.38</v>
      </c>
      <c r="AT39" s="17">
        <f t="shared" si="5"/>
        <v>46.111666666666672</v>
      </c>
      <c r="AU39" s="42">
        <v>73.260000000000005</v>
      </c>
      <c r="AV39" s="42">
        <v>16.45</v>
      </c>
      <c r="AW39" s="42">
        <v>6.94</v>
      </c>
      <c r="AX39" s="17">
        <f t="shared" si="6"/>
        <v>32.216666666666669</v>
      </c>
      <c r="AY39" s="42">
        <v>12.07</v>
      </c>
      <c r="AZ39" s="42">
        <v>8.76</v>
      </c>
      <c r="BA39" s="36"/>
    </row>
    <row r="40" spans="1:53" x14ac:dyDescent="0.25">
      <c r="A40" s="24" t="s">
        <v>36</v>
      </c>
      <c r="B40" s="45">
        <v>87.64</v>
      </c>
      <c r="C40" s="45">
        <v>65.680000000000007</v>
      </c>
      <c r="D40" s="45">
        <v>60.87</v>
      </c>
      <c r="E40" s="45">
        <v>64.53</v>
      </c>
      <c r="F40" s="45">
        <v>77.8</v>
      </c>
      <c r="G40" s="45">
        <v>82.38</v>
      </c>
      <c r="H40" s="17">
        <f t="shared" si="0"/>
        <v>73.150000000000006</v>
      </c>
      <c r="I40" s="42">
        <v>83.49</v>
      </c>
      <c r="J40" s="42">
        <v>73.44</v>
      </c>
      <c r="K40" s="42">
        <v>60.29</v>
      </c>
      <c r="L40" s="42">
        <v>69.62</v>
      </c>
      <c r="M40" s="42">
        <v>76.790000000000006</v>
      </c>
      <c r="N40" s="42">
        <v>88.28</v>
      </c>
      <c r="O40" s="17">
        <f t="shared" si="1"/>
        <v>75.318333333333342</v>
      </c>
      <c r="P40" s="42">
        <v>82.26</v>
      </c>
      <c r="Q40" s="42">
        <v>78.05</v>
      </c>
      <c r="R40" s="42">
        <v>65.849999999999994</v>
      </c>
      <c r="S40" s="13">
        <f t="shared" si="2"/>
        <v>71.949999999999989</v>
      </c>
      <c r="T40" s="42">
        <v>55.43</v>
      </c>
      <c r="U40" s="42">
        <v>82.93</v>
      </c>
      <c r="V40" s="42">
        <v>57.87</v>
      </c>
      <c r="W40" s="42">
        <v>53.22</v>
      </c>
      <c r="X40" s="42">
        <v>71.62</v>
      </c>
      <c r="Y40" s="42">
        <v>54.32</v>
      </c>
      <c r="Z40" s="42">
        <v>78.05</v>
      </c>
      <c r="AA40" s="42">
        <v>72.510000000000005</v>
      </c>
      <c r="AB40" s="42">
        <v>22.95</v>
      </c>
      <c r="AC40" s="42">
        <v>31.93</v>
      </c>
      <c r="AD40" s="42">
        <v>31.6</v>
      </c>
      <c r="AE40" s="42">
        <v>19.510000000000002</v>
      </c>
      <c r="AF40" s="17">
        <f t="shared" si="3"/>
        <v>56.153571428571425</v>
      </c>
      <c r="AG40" s="42">
        <v>41.65</v>
      </c>
      <c r="AH40" s="42">
        <v>66.59</v>
      </c>
      <c r="AI40" s="42">
        <v>26.43</v>
      </c>
      <c r="AJ40" s="42">
        <v>66.36</v>
      </c>
      <c r="AK40" s="42">
        <v>30.89</v>
      </c>
      <c r="AL40" s="42">
        <v>41.42</v>
      </c>
      <c r="AM40" s="17">
        <f t="shared" si="4"/>
        <v>45.556666666666672</v>
      </c>
      <c r="AN40" s="42">
        <v>48.56</v>
      </c>
      <c r="AO40" s="42">
        <v>68.66</v>
      </c>
      <c r="AP40" s="42">
        <v>29.67</v>
      </c>
      <c r="AQ40" s="42">
        <v>65.31</v>
      </c>
      <c r="AR40" s="42">
        <v>28.11</v>
      </c>
      <c r="AS40" s="42">
        <v>48.33</v>
      </c>
      <c r="AT40" s="17">
        <f t="shared" si="5"/>
        <v>48.106666666666662</v>
      </c>
      <c r="AU40" s="42">
        <v>76.27</v>
      </c>
      <c r="AV40" s="42">
        <v>13.97</v>
      </c>
      <c r="AW40" s="42">
        <v>16.96</v>
      </c>
      <c r="AX40" s="17">
        <f t="shared" si="6"/>
        <v>35.733333333333327</v>
      </c>
      <c r="AY40" s="42">
        <v>15.45</v>
      </c>
      <c r="AZ40" s="42">
        <v>12.08</v>
      </c>
      <c r="BA40" s="36"/>
    </row>
  </sheetData>
  <mergeCells count="10">
    <mergeCell ref="B1:BA1"/>
    <mergeCell ref="AY2:BA2"/>
    <mergeCell ref="AU3:AX3"/>
    <mergeCell ref="B2:AF2"/>
    <mergeCell ref="AG3:AM3"/>
    <mergeCell ref="AN3:AT3"/>
    <mergeCell ref="B3:H3"/>
    <mergeCell ref="I3:O3"/>
    <mergeCell ref="P3:AF3"/>
    <mergeCell ref="AG2:AX2"/>
  </mergeCells>
  <conditionalFormatting sqref="B5:AF40">
    <cfRule type="cellIs" dxfId="32" priority="2" operator="greaterThan">
      <formula>89.44</formula>
    </cfRule>
    <cfRule type="cellIs" dxfId="31" priority="5" operator="lessThan">
      <formula>59.44</formula>
    </cfRule>
  </conditionalFormatting>
  <conditionalFormatting sqref="AG5:AX40">
    <cfRule type="cellIs" dxfId="30" priority="1" operator="greaterThan">
      <formula>59.44</formula>
    </cfRule>
    <cfRule type="cellIs" dxfId="29" priority="4" operator="lessThan">
      <formula>39.44</formula>
    </cfRule>
  </conditionalFormatting>
  <conditionalFormatting sqref="AY5:AZ40">
    <cfRule type="cellIs" dxfId="28" priority="3" operator="lessThan">
      <formula>19.44</formula>
    </cfRule>
  </conditionalFormatting>
  <pageMargins left="0.7" right="0.7" top="0.75" bottom="0.75" header="0.3" footer="0.3"/>
  <ignoredErrors>
    <ignoredError sqref="S5:S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4377-C9B1-4A11-802C-F5AC0C290677}">
  <dimension ref="A1:BH40"/>
  <sheetViews>
    <sheetView workbookViewId="0"/>
  </sheetViews>
  <sheetFormatPr defaultRowHeight="15" x14ac:dyDescent="0.25"/>
  <cols>
    <col min="1" max="1" width="40" bestFit="1" customWidth="1"/>
    <col min="3" max="3" width="9" customWidth="1"/>
  </cols>
  <sheetData>
    <row r="1" spans="1:60" x14ac:dyDescent="0.25">
      <c r="A1" s="3" t="s">
        <v>0</v>
      </c>
      <c r="B1" s="71" t="s">
        <v>39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</row>
    <row r="2" spans="1:60" x14ac:dyDescent="0.25">
      <c r="A2" s="39" t="s">
        <v>43</v>
      </c>
      <c r="B2" s="71" t="s">
        <v>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 t="s">
        <v>45</v>
      </c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</row>
    <row r="3" spans="1:60" x14ac:dyDescent="0.25">
      <c r="A3" s="3" t="s">
        <v>3</v>
      </c>
      <c r="B3" s="71">
        <v>2023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>
        <v>2024</v>
      </c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>
        <v>2025</v>
      </c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>
        <v>2023</v>
      </c>
      <c r="AV3" s="71"/>
      <c r="AW3" s="71"/>
      <c r="AX3" s="71"/>
      <c r="AY3" s="71"/>
      <c r="AZ3" s="71">
        <v>2024</v>
      </c>
      <c r="BA3" s="71"/>
      <c r="BB3" s="71"/>
      <c r="BC3" s="71"/>
      <c r="BD3" s="71"/>
      <c r="BE3" s="71">
        <v>2025</v>
      </c>
      <c r="BF3" s="71"/>
      <c r="BG3" s="71"/>
      <c r="BH3" s="71"/>
    </row>
    <row r="4" spans="1:60" x14ac:dyDescent="0.25">
      <c r="A4" s="29" t="s">
        <v>66</v>
      </c>
      <c r="B4" s="28">
        <v>1</v>
      </c>
      <c r="C4" s="28">
        <v>2</v>
      </c>
      <c r="D4" s="28">
        <v>3</v>
      </c>
      <c r="E4" s="28">
        <v>4</v>
      </c>
      <c r="F4" s="28">
        <v>5</v>
      </c>
      <c r="G4" s="28">
        <v>6</v>
      </c>
      <c r="H4" s="28">
        <v>7</v>
      </c>
      <c r="I4" s="28">
        <v>8</v>
      </c>
      <c r="J4" s="28">
        <v>9</v>
      </c>
      <c r="K4" s="28">
        <v>11</v>
      </c>
      <c r="L4" s="28">
        <v>12</v>
      </c>
      <c r="M4" s="28">
        <v>13</v>
      </c>
      <c r="N4" s="43" t="s">
        <v>62</v>
      </c>
      <c r="O4" s="28">
        <v>1</v>
      </c>
      <c r="P4" s="28">
        <v>2</v>
      </c>
      <c r="Q4" s="28">
        <v>3</v>
      </c>
      <c r="R4" s="28">
        <v>4</v>
      </c>
      <c r="S4" s="28">
        <v>5</v>
      </c>
      <c r="T4" s="28">
        <v>6</v>
      </c>
      <c r="U4" s="28">
        <v>7</v>
      </c>
      <c r="V4" s="28">
        <v>8</v>
      </c>
      <c r="W4" s="28">
        <v>9</v>
      </c>
      <c r="X4" s="28">
        <v>11</v>
      </c>
      <c r="Y4" s="28">
        <v>12</v>
      </c>
      <c r="Z4" s="28">
        <v>13</v>
      </c>
      <c r="AA4" s="29" t="s">
        <v>62</v>
      </c>
      <c r="AB4" s="28">
        <v>1</v>
      </c>
      <c r="AC4" s="46" t="s">
        <v>94</v>
      </c>
      <c r="AD4" s="46" t="s">
        <v>95</v>
      </c>
      <c r="AE4" s="29" t="s">
        <v>96</v>
      </c>
      <c r="AF4" s="28">
        <v>3</v>
      </c>
      <c r="AG4" s="28">
        <v>4</v>
      </c>
      <c r="AH4" s="28">
        <v>5</v>
      </c>
      <c r="AI4" s="28">
        <v>6</v>
      </c>
      <c r="AJ4" s="28">
        <v>7</v>
      </c>
      <c r="AK4" s="28">
        <v>8</v>
      </c>
      <c r="AL4" s="46" t="s">
        <v>69</v>
      </c>
      <c r="AM4" s="46" t="s">
        <v>70</v>
      </c>
      <c r="AN4" s="29" t="s">
        <v>74</v>
      </c>
      <c r="AO4" s="28">
        <v>10</v>
      </c>
      <c r="AP4" s="28">
        <v>12</v>
      </c>
      <c r="AQ4" s="28">
        <v>13</v>
      </c>
      <c r="AR4" s="28">
        <v>14</v>
      </c>
      <c r="AS4" s="28">
        <v>16</v>
      </c>
      <c r="AT4" s="29" t="s">
        <v>62</v>
      </c>
      <c r="AU4" s="28">
        <v>10</v>
      </c>
      <c r="AV4" s="28">
        <v>14</v>
      </c>
      <c r="AW4" s="28">
        <v>15</v>
      </c>
      <c r="AX4" s="28">
        <v>16</v>
      </c>
      <c r="AY4" s="29" t="s">
        <v>62</v>
      </c>
      <c r="AZ4" s="28">
        <v>10</v>
      </c>
      <c r="BA4" s="28">
        <v>14</v>
      </c>
      <c r="BB4" s="28">
        <v>15</v>
      </c>
      <c r="BC4" s="28">
        <v>16</v>
      </c>
      <c r="BD4" s="29" t="s">
        <v>62</v>
      </c>
      <c r="BE4" s="28">
        <v>11</v>
      </c>
      <c r="BF4" s="28">
        <v>15</v>
      </c>
      <c r="BG4" s="28">
        <v>17</v>
      </c>
      <c r="BH4" s="29" t="s">
        <v>62</v>
      </c>
    </row>
    <row r="5" spans="1:60" x14ac:dyDescent="0.25">
      <c r="A5" s="23" t="s">
        <v>65</v>
      </c>
      <c r="B5" s="45">
        <v>77.11</v>
      </c>
      <c r="C5" s="45">
        <v>76.94</v>
      </c>
      <c r="D5" s="45">
        <v>80.680000000000007</v>
      </c>
      <c r="E5" s="45">
        <v>69.88</v>
      </c>
      <c r="F5" s="45">
        <v>70.8</v>
      </c>
      <c r="G5" s="45">
        <v>85.5</v>
      </c>
      <c r="H5" s="45">
        <v>62.98</v>
      </c>
      <c r="I5" s="45">
        <v>46.31</v>
      </c>
      <c r="J5" s="45">
        <v>69.89</v>
      </c>
      <c r="K5" s="45">
        <v>45.92</v>
      </c>
      <c r="L5" s="45">
        <v>52.27</v>
      </c>
      <c r="M5" s="45">
        <v>61.57</v>
      </c>
      <c r="N5" s="16">
        <f>AVERAGE(B5:M5)</f>
        <v>66.654166666666669</v>
      </c>
      <c r="O5" s="42">
        <v>78.349999999999994</v>
      </c>
      <c r="P5" s="42">
        <v>78.650000000000006</v>
      </c>
      <c r="Q5" s="42">
        <v>82.27</v>
      </c>
      <c r="R5" s="42">
        <v>73.08</v>
      </c>
      <c r="S5" s="42">
        <v>72.97</v>
      </c>
      <c r="T5" s="42">
        <v>86.61</v>
      </c>
      <c r="U5" s="42">
        <v>65.2</v>
      </c>
      <c r="V5" s="42">
        <v>49.5</v>
      </c>
      <c r="W5" s="42">
        <v>70.66</v>
      </c>
      <c r="X5" s="42">
        <v>46.65</v>
      </c>
      <c r="Y5" s="42">
        <v>54.14</v>
      </c>
      <c r="Z5" s="42">
        <v>62.91</v>
      </c>
      <c r="AA5" s="17">
        <f>AVERAGE(O5:Z5)</f>
        <v>68.415833333333325</v>
      </c>
      <c r="AB5" s="24">
        <v>76.84</v>
      </c>
      <c r="AC5" s="24">
        <v>87.25</v>
      </c>
      <c r="AD5" s="24">
        <v>61.49</v>
      </c>
      <c r="AE5" s="13">
        <f>AVERAGE(AC5:AD5)</f>
        <v>74.37</v>
      </c>
      <c r="AF5" s="24">
        <v>71.95</v>
      </c>
      <c r="AG5" s="24">
        <v>87.32</v>
      </c>
      <c r="AH5" s="24">
        <v>73.58</v>
      </c>
      <c r="AI5" s="24">
        <v>77.239999999999995</v>
      </c>
      <c r="AJ5" s="24">
        <v>65.34</v>
      </c>
      <c r="AK5" s="24">
        <v>57.19</v>
      </c>
      <c r="AL5" s="24">
        <v>55.66</v>
      </c>
      <c r="AM5" s="24">
        <v>37.799999999999997</v>
      </c>
      <c r="AN5" s="13">
        <f>AVERAGE(AL5:AM5)</f>
        <v>46.73</v>
      </c>
      <c r="AO5" s="45">
        <v>49.15</v>
      </c>
      <c r="AP5" s="45">
        <v>37.590000000000003</v>
      </c>
      <c r="AQ5" s="45">
        <v>44.38</v>
      </c>
      <c r="AR5" s="45">
        <v>36.29</v>
      </c>
      <c r="AS5" s="45">
        <v>20.38</v>
      </c>
      <c r="AT5" s="17">
        <f>AVERAGE(AB5,AE5:AK5,AN5:AS5)</f>
        <v>58.453571428571422</v>
      </c>
      <c r="AU5" s="42">
        <v>29.89</v>
      </c>
      <c r="AV5" s="42">
        <v>25.03</v>
      </c>
      <c r="AW5" s="42">
        <v>55.34</v>
      </c>
      <c r="AX5" s="42">
        <v>15.61</v>
      </c>
      <c r="AY5" s="17">
        <f>AVERAGE(AU5:AX5)</f>
        <v>31.467500000000001</v>
      </c>
      <c r="AZ5" s="42">
        <v>30.28</v>
      </c>
      <c r="BA5" s="42">
        <v>24.83</v>
      </c>
      <c r="BB5" s="42">
        <v>56.62</v>
      </c>
      <c r="BC5" s="42">
        <v>15.1</v>
      </c>
      <c r="BD5" s="17">
        <f>AVERAGE(AZ5:BC5)</f>
        <v>31.707499999999996</v>
      </c>
      <c r="BE5" s="42">
        <v>34.72</v>
      </c>
      <c r="BF5" s="42">
        <v>17.420000000000002</v>
      </c>
      <c r="BG5" s="42">
        <v>7.44</v>
      </c>
      <c r="BH5" s="17">
        <f>AVERAGE(BE5:BG5)</f>
        <v>19.86</v>
      </c>
    </row>
    <row r="6" spans="1:60" s="2" customFormat="1" x14ac:dyDescent="0.25">
      <c r="A6" s="55" t="s">
        <v>4</v>
      </c>
      <c r="B6" s="61">
        <v>75.8</v>
      </c>
      <c r="C6" s="61">
        <v>77.09</v>
      </c>
      <c r="D6" s="61">
        <v>79.05</v>
      </c>
      <c r="E6" s="61">
        <v>68.8</v>
      </c>
      <c r="F6" s="61">
        <v>70.02</v>
      </c>
      <c r="G6" s="61">
        <v>84.09</v>
      </c>
      <c r="H6" s="61">
        <v>61.91</v>
      </c>
      <c r="I6" s="61">
        <v>45.09</v>
      </c>
      <c r="J6" s="61">
        <v>69.069999999999993</v>
      </c>
      <c r="K6" s="61">
        <v>45.13</v>
      </c>
      <c r="L6" s="61">
        <v>50.31</v>
      </c>
      <c r="M6" s="61">
        <v>57.97</v>
      </c>
      <c r="N6" s="57">
        <f t="shared" ref="N6:N40" si="0">AVERAGE(B6:M6)</f>
        <v>65.360833333333346</v>
      </c>
      <c r="O6" s="59">
        <v>75.39</v>
      </c>
      <c r="P6" s="59">
        <v>77.319999999999993</v>
      </c>
      <c r="Q6" s="59">
        <v>79.2</v>
      </c>
      <c r="R6" s="59">
        <v>69.27</v>
      </c>
      <c r="S6" s="59">
        <v>71.67</v>
      </c>
      <c r="T6" s="59">
        <v>84.08</v>
      </c>
      <c r="U6" s="59">
        <v>62</v>
      </c>
      <c r="V6" s="59">
        <v>45.98</v>
      </c>
      <c r="W6" s="59">
        <v>69.58</v>
      </c>
      <c r="X6" s="59">
        <v>45.63</v>
      </c>
      <c r="Y6" s="59">
        <v>51.81</v>
      </c>
      <c r="Z6" s="59">
        <v>59.2</v>
      </c>
      <c r="AA6" s="56">
        <f t="shared" ref="AA6:AA40" si="1">AVERAGE(O6:Z6)</f>
        <v>65.927500000000009</v>
      </c>
      <c r="AB6" s="55">
        <v>74.97</v>
      </c>
      <c r="AC6" s="55">
        <v>87.01</v>
      </c>
      <c r="AD6" s="55">
        <v>59.98</v>
      </c>
      <c r="AE6" s="59">
        <f t="shared" ref="AE6:AE40" si="2">AVERAGE(AC6:AD6)</f>
        <v>73.495000000000005</v>
      </c>
      <c r="AF6" s="55">
        <v>70.88</v>
      </c>
      <c r="AG6" s="55">
        <v>86.44</v>
      </c>
      <c r="AH6" s="55">
        <v>72.930000000000007</v>
      </c>
      <c r="AI6" s="55">
        <v>76.069999999999993</v>
      </c>
      <c r="AJ6" s="55">
        <v>62.25</v>
      </c>
      <c r="AK6" s="55">
        <v>54.56</v>
      </c>
      <c r="AL6" s="55">
        <v>51.62</v>
      </c>
      <c r="AM6" s="55">
        <v>31.96</v>
      </c>
      <c r="AN6" s="59">
        <f t="shared" ref="AN6:AN40" si="3">AVERAGE(AL6:AM6)</f>
        <v>41.79</v>
      </c>
      <c r="AO6" s="61">
        <v>49.59</v>
      </c>
      <c r="AP6" s="61">
        <v>33.19</v>
      </c>
      <c r="AQ6" s="61">
        <v>44.71</v>
      </c>
      <c r="AR6" s="61">
        <v>33.590000000000003</v>
      </c>
      <c r="AS6" s="61">
        <v>20.77</v>
      </c>
      <c r="AT6" s="56">
        <f t="shared" ref="AT6:AT40" si="4">AVERAGE(AB6,AE6:AK6,AN6:AS6)</f>
        <v>56.802500000000002</v>
      </c>
      <c r="AU6" s="59">
        <v>32</v>
      </c>
      <c r="AV6" s="59">
        <v>25.2</v>
      </c>
      <c r="AW6" s="59">
        <v>54.78</v>
      </c>
      <c r="AX6" s="59">
        <v>15.55</v>
      </c>
      <c r="AY6" s="56">
        <f t="shared" ref="AY6:AY40" si="5">AVERAGE(AU6:AX6)</f>
        <v>31.8825</v>
      </c>
      <c r="AZ6" s="59">
        <v>31.88</v>
      </c>
      <c r="BA6" s="59">
        <v>25.45</v>
      </c>
      <c r="BB6" s="59">
        <v>56.52</v>
      </c>
      <c r="BC6" s="59">
        <v>15.84</v>
      </c>
      <c r="BD6" s="56">
        <f t="shared" ref="BD6:BD40" si="6">AVERAGE(AZ6:BC6)</f>
        <v>32.422499999999999</v>
      </c>
      <c r="BE6" s="59">
        <v>31.88</v>
      </c>
      <c r="BF6" s="59">
        <v>19.100000000000001</v>
      </c>
      <c r="BG6" s="59">
        <v>7.65</v>
      </c>
      <c r="BH6" s="56">
        <f t="shared" ref="BH6:BH40" si="7">AVERAGE(BE6:BG6)</f>
        <v>19.543333333333333</v>
      </c>
    </row>
    <row r="7" spans="1:60" x14ac:dyDescent="0.25">
      <c r="A7" s="24" t="s">
        <v>5</v>
      </c>
      <c r="B7" s="45">
        <v>69.09</v>
      </c>
      <c r="C7" s="45">
        <v>83.64</v>
      </c>
      <c r="D7" s="45">
        <v>70.91</v>
      </c>
      <c r="E7" s="45">
        <v>70</v>
      </c>
      <c r="F7" s="45">
        <v>63.64</v>
      </c>
      <c r="G7" s="45">
        <v>79.09</v>
      </c>
      <c r="H7" s="45">
        <v>52.73</v>
      </c>
      <c r="I7" s="45">
        <v>30.91</v>
      </c>
      <c r="J7" s="45">
        <v>77.27</v>
      </c>
      <c r="K7" s="45">
        <v>40.909999999999997</v>
      </c>
      <c r="L7" s="45">
        <v>58.64</v>
      </c>
      <c r="M7" s="45">
        <v>46.36</v>
      </c>
      <c r="N7" s="16">
        <f t="shared" si="0"/>
        <v>61.932499999999997</v>
      </c>
      <c r="O7" s="42">
        <v>79.75</v>
      </c>
      <c r="P7" s="42">
        <v>78.48</v>
      </c>
      <c r="Q7" s="42">
        <v>92.41</v>
      </c>
      <c r="R7" s="42">
        <v>82.28</v>
      </c>
      <c r="S7" s="42">
        <v>63.29</v>
      </c>
      <c r="T7" s="42">
        <v>77.22</v>
      </c>
      <c r="U7" s="42">
        <v>44.3</v>
      </c>
      <c r="V7" s="42">
        <v>46.84</v>
      </c>
      <c r="W7" s="42">
        <v>73.42</v>
      </c>
      <c r="X7" s="42">
        <v>37.97</v>
      </c>
      <c r="Y7" s="42">
        <v>63.29</v>
      </c>
      <c r="Z7" s="42">
        <v>68.349999999999994</v>
      </c>
      <c r="AA7" s="17">
        <f t="shared" si="1"/>
        <v>67.3</v>
      </c>
      <c r="AB7" s="24">
        <v>78.64</v>
      </c>
      <c r="AC7" s="24">
        <v>58.25</v>
      </c>
      <c r="AD7" s="24">
        <v>72.819999999999993</v>
      </c>
      <c r="AE7" s="13">
        <f t="shared" si="2"/>
        <v>65.534999999999997</v>
      </c>
      <c r="AF7" s="24">
        <v>58.25</v>
      </c>
      <c r="AG7" s="24">
        <v>85.44</v>
      </c>
      <c r="AH7" s="24">
        <v>69.900000000000006</v>
      </c>
      <c r="AI7" s="24">
        <v>78.64</v>
      </c>
      <c r="AJ7" s="24">
        <v>73.790000000000006</v>
      </c>
      <c r="AK7" s="24">
        <v>33.979999999999997</v>
      </c>
      <c r="AL7" s="24">
        <v>60.19</v>
      </c>
      <c r="AM7" s="24">
        <v>29.13</v>
      </c>
      <c r="AN7" s="13">
        <f t="shared" si="3"/>
        <v>44.66</v>
      </c>
      <c r="AO7" s="45">
        <v>21.36</v>
      </c>
      <c r="AP7" s="45">
        <v>29.61</v>
      </c>
      <c r="AQ7" s="45">
        <v>30.58</v>
      </c>
      <c r="AR7" s="45">
        <v>27.67</v>
      </c>
      <c r="AS7" s="45">
        <v>18.45</v>
      </c>
      <c r="AT7" s="17">
        <f t="shared" si="4"/>
        <v>51.178928571428571</v>
      </c>
      <c r="AU7" s="42">
        <v>16.36</v>
      </c>
      <c r="AV7" s="42">
        <v>30</v>
      </c>
      <c r="AW7" s="42">
        <v>67.27</v>
      </c>
      <c r="AX7" s="42">
        <v>18.18</v>
      </c>
      <c r="AY7" s="17">
        <f t="shared" si="5"/>
        <v>32.952500000000001</v>
      </c>
      <c r="AZ7" s="42">
        <v>24.05</v>
      </c>
      <c r="BA7" s="42">
        <v>25.32</v>
      </c>
      <c r="BB7" s="42">
        <v>54.43</v>
      </c>
      <c r="BC7" s="42">
        <v>5.7</v>
      </c>
      <c r="BD7" s="17">
        <f t="shared" si="6"/>
        <v>27.375000000000004</v>
      </c>
      <c r="BE7" s="42">
        <v>24.27</v>
      </c>
      <c r="BF7" s="42">
        <v>15.53</v>
      </c>
      <c r="BG7" s="42">
        <v>4.37</v>
      </c>
      <c r="BH7" s="17">
        <f t="shared" si="7"/>
        <v>14.723333333333331</v>
      </c>
    </row>
    <row r="8" spans="1:60" x14ac:dyDescent="0.25">
      <c r="A8" s="24" t="s">
        <v>6</v>
      </c>
      <c r="B8" s="45">
        <v>76</v>
      </c>
      <c r="C8" s="45">
        <v>75.08</v>
      </c>
      <c r="D8" s="45">
        <v>78.88</v>
      </c>
      <c r="E8" s="45">
        <v>68.010000000000005</v>
      </c>
      <c r="F8" s="45">
        <v>71.19</v>
      </c>
      <c r="G8" s="45">
        <v>83.44</v>
      </c>
      <c r="H8" s="45">
        <v>63.36</v>
      </c>
      <c r="I8" s="45">
        <v>46.1</v>
      </c>
      <c r="J8" s="45">
        <v>69.180000000000007</v>
      </c>
      <c r="K8" s="45">
        <v>48.02</v>
      </c>
      <c r="L8" s="45">
        <v>52.67</v>
      </c>
      <c r="M8" s="45">
        <v>58.61</v>
      </c>
      <c r="N8" s="16">
        <f t="shared" si="0"/>
        <v>65.87833333333333</v>
      </c>
      <c r="O8" s="42">
        <v>74.209999999999994</v>
      </c>
      <c r="P8" s="42">
        <v>75.64</v>
      </c>
      <c r="Q8" s="42">
        <v>77.22</v>
      </c>
      <c r="R8" s="42">
        <v>68.02</v>
      </c>
      <c r="S8" s="42">
        <v>71.98</v>
      </c>
      <c r="T8" s="42">
        <v>85.75</v>
      </c>
      <c r="U8" s="42">
        <v>62.46</v>
      </c>
      <c r="V8" s="42">
        <v>42.46</v>
      </c>
      <c r="W8" s="42">
        <v>67.48</v>
      </c>
      <c r="X8" s="42">
        <v>46.68</v>
      </c>
      <c r="Y8" s="42">
        <v>52.9</v>
      </c>
      <c r="Z8" s="42">
        <v>58.09</v>
      </c>
      <c r="AA8" s="17">
        <f t="shared" si="1"/>
        <v>65.240833333333327</v>
      </c>
      <c r="AB8" s="24">
        <v>74.58</v>
      </c>
      <c r="AC8" s="24">
        <v>86.89</v>
      </c>
      <c r="AD8" s="24">
        <v>59.03</v>
      </c>
      <c r="AE8" s="13">
        <f t="shared" si="2"/>
        <v>72.960000000000008</v>
      </c>
      <c r="AF8" s="24">
        <v>70.680000000000007</v>
      </c>
      <c r="AG8" s="24">
        <v>87.2</v>
      </c>
      <c r="AH8" s="24">
        <v>70.819999999999993</v>
      </c>
      <c r="AI8" s="24">
        <v>74.19</v>
      </c>
      <c r="AJ8" s="24">
        <v>60.01</v>
      </c>
      <c r="AK8" s="24">
        <v>55.89</v>
      </c>
      <c r="AL8" s="24">
        <v>50.49</v>
      </c>
      <c r="AM8" s="24">
        <v>32.93</v>
      </c>
      <c r="AN8" s="13">
        <f t="shared" si="3"/>
        <v>41.71</v>
      </c>
      <c r="AO8" s="45">
        <v>50.23</v>
      </c>
      <c r="AP8" s="45">
        <v>33.81</v>
      </c>
      <c r="AQ8" s="45">
        <v>50</v>
      </c>
      <c r="AR8" s="45">
        <v>37.96</v>
      </c>
      <c r="AS8" s="45">
        <v>25</v>
      </c>
      <c r="AT8" s="17">
        <f t="shared" si="4"/>
        <v>57.50285714285716</v>
      </c>
      <c r="AU8" s="42">
        <v>37.72</v>
      </c>
      <c r="AV8" s="42">
        <v>28.44</v>
      </c>
      <c r="AW8" s="42">
        <v>56.56</v>
      </c>
      <c r="AX8" s="42">
        <v>19.829999999999998</v>
      </c>
      <c r="AY8" s="17">
        <f t="shared" si="5"/>
        <v>35.637500000000003</v>
      </c>
      <c r="AZ8" s="42">
        <v>35.75</v>
      </c>
      <c r="BA8" s="42">
        <v>26.63</v>
      </c>
      <c r="BB8" s="42">
        <v>60.03</v>
      </c>
      <c r="BC8" s="42">
        <v>17.79</v>
      </c>
      <c r="BD8" s="17">
        <f t="shared" si="6"/>
        <v>35.049999999999997</v>
      </c>
      <c r="BE8" s="42">
        <v>30.72</v>
      </c>
      <c r="BF8" s="42">
        <v>21.27</v>
      </c>
      <c r="BG8" s="42">
        <v>8.89</v>
      </c>
      <c r="BH8" s="17">
        <f t="shared" si="7"/>
        <v>20.293333333333333</v>
      </c>
    </row>
    <row r="9" spans="1:60" x14ac:dyDescent="0.25">
      <c r="A9" s="24" t="s">
        <v>7</v>
      </c>
      <c r="B9" s="45">
        <v>79.680000000000007</v>
      </c>
      <c r="C9" s="45">
        <v>79.09</v>
      </c>
      <c r="D9" s="45">
        <v>80.180000000000007</v>
      </c>
      <c r="E9" s="45">
        <v>66.5</v>
      </c>
      <c r="F9" s="45">
        <v>72.209999999999994</v>
      </c>
      <c r="G9" s="45">
        <v>87.32</v>
      </c>
      <c r="H9" s="45">
        <v>60.37</v>
      </c>
      <c r="I9" s="45">
        <v>46.35</v>
      </c>
      <c r="J9" s="45">
        <v>71.12</v>
      </c>
      <c r="K9" s="45">
        <v>43.16</v>
      </c>
      <c r="L9" s="45">
        <v>50.04</v>
      </c>
      <c r="M9" s="45">
        <v>61.8</v>
      </c>
      <c r="N9" s="16">
        <f t="shared" si="0"/>
        <v>66.484999999999999</v>
      </c>
      <c r="O9" s="42">
        <v>77.05</v>
      </c>
      <c r="P9" s="42">
        <v>81.16</v>
      </c>
      <c r="Q9" s="42">
        <v>82.61</v>
      </c>
      <c r="R9" s="42">
        <v>70.77</v>
      </c>
      <c r="S9" s="42">
        <v>76.81</v>
      </c>
      <c r="T9" s="42">
        <v>81.72</v>
      </c>
      <c r="U9" s="42">
        <v>64.09</v>
      </c>
      <c r="V9" s="42">
        <v>50.4</v>
      </c>
      <c r="W9" s="42">
        <v>71.58</v>
      </c>
      <c r="X9" s="42">
        <v>45.73</v>
      </c>
      <c r="Y9" s="42">
        <v>51.53</v>
      </c>
      <c r="Z9" s="42">
        <v>59.1</v>
      </c>
      <c r="AA9" s="17">
        <f t="shared" si="1"/>
        <v>67.712500000000006</v>
      </c>
      <c r="AB9" s="24">
        <v>76.900000000000006</v>
      </c>
      <c r="AC9" s="24">
        <v>82.95</v>
      </c>
      <c r="AD9" s="24">
        <v>60.72</v>
      </c>
      <c r="AE9" s="13">
        <f t="shared" si="2"/>
        <v>71.835000000000008</v>
      </c>
      <c r="AF9" s="24">
        <v>73.37</v>
      </c>
      <c r="AG9" s="24">
        <v>85.15</v>
      </c>
      <c r="AH9" s="24">
        <v>77.849999999999994</v>
      </c>
      <c r="AI9" s="24">
        <v>71.72</v>
      </c>
      <c r="AJ9" s="24">
        <v>58.92</v>
      </c>
      <c r="AK9" s="24">
        <v>58.92</v>
      </c>
      <c r="AL9" s="24">
        <v>54.05</v>
      </c>
      <c r="AM9" s="24">
        <v>32.21</v>
      </c>
      <c r="AN9" s="13">
        <f t="shared" si="3"/>
        <v>43.129999999999995</v>
      </c>
      <c r="AO9" s="45">
        <v>57.11</v>
      </c>
      <c r="AP9" s="45">
        <v>37.71</v>
      </c>
      <c r="AQ9" s="45">
        <v>49.06</v>
      </c>
      <c r="AR9" s="45">
        <v>29.62</v>
      </c>
      <c r="AS9" s="45">
        <v>21.29</v>
      </c>
      <c r="AT9" s="17">
        <f t="shared" si="4"/>
        <v>58.041785714285709</v>
      </c>
      <c r="AU9" s="42">
        <v>30.39</v>
      </c>
      <c r="AV9" s="42">
        <v>24.1</v>
      </c>
      <c r="AW9" s="42">
        <v>52.64</v>
      </c>
      <c r="AX9" s="42">
        <v>14.06</v>
      </c>
      <c r="AY9" s="17">
        <f t="shared" si="5"/>
        <v>30.297499999999999</v>
      </c>
      <c r="AZ9" s="42">
        <v>30.43</v>
      </c>
      <c r="BA9" s="42">
        <v>23.83</v>
      </c>
      <c r="BB9" s="42">
        <v>54.59</v>
      </c>
      <c r="BC9" s="42">
        <v>13</v>
      </c>
      <c r="BD9" s="17">
        <f t="shared" si="6"/>
        <v>30.462499999999999</v>
      </c>
      <c r="BE9" s="42">
        <v>34.25</v>
      </c>
      <c r="BF9" s="42">
        <v>22.74</v>
      </c>
      <c r="BG9" s="42">
        <v>10.96</v>
      </c>
      <c r="BH9" s="17">
        <f t="shared" si="7"/>
        <v>22.649999999999995</v>
      </c>
    </row>
    <row r="10" spans="1:60" x14ac:dyDescent="0.25">
      <c r="A10" s="24" t="s">
        <v>8</v>
      </c>
      <c r="B10" s="45">
        <v>73.97</v>
      </c>
      <c r="C10" s="45">
        <v>76.709999999999994</v>
      </c>
      <c r="D10" s="45">
        <v>85.84</v>
      </c>
      <c r="E10" s="45">
        <v>67.58</v>
      </c>
      <c r="F10" s="45">
        <v>71.23</v>
      </c>
      <c r="G10" s="45">
        <v>85.39</v>
      </c>
      <c r="H10" s="45">
        <v>64.38</v>
      </c>
      <c r="I10" s="45">
        <v>29.68</v>
      </c>
      <c r="J10" s="45">
        <v>66.67</v>
      </c>
      <c r="K10" s="45">
        <v>44.75</v>
      </c>
      <c r="L10" s="45">
        <v>49.09</v>
      </c>
      <c r="M10" s="45">
        <v>60.73</v>
      </c>
      <c r="N10" s="16">
        <f t="shared" si="0"/>
        <v>64.668333333333337</v>
      </c>
      <c r="O10" s="42">
        <v>72.05</v>
      </c>
      <c r="P10" s="42">
        <v>81.66</v>
      </c>
      <c r="Q10" s="42">
        <v>87.34</v>
      </c>
      <c r="R10" s="42">
        <v>68.56</v>
      </c>
      <c r="S10" s="42">
        <v>73.8</v>
      </c>
      <c r="T10" s="42">
        <v>80.349999999999994</v>
      </c>
      <c r="U10" s="42">
        <v>55.02</v>
      </c>
      <c r="V10" s="42">
        <v>45.85</v>
      </c>
      <c r="W10" s="42">
        <v>70.739999999999995</v>
      </c>
      <c r="X10" s="42">
        <v>47.6</v>
      </c>
      <c r="Y10" s="42">
        <v>49.78</v>
      </c>
      <c r="Z10" s="42">
        <v>68.56</v>
      </c>
      <c r="AA10" s="17">
        <f t="shared" si="1"/>
        <v>66.775833333333324</v>
      </c>
      <c r="AB10" s="24">
        <v>78.540000000000006</v>
      </c>
      <c r="AC10" s="24">
        <v>89.7</v>
      </c>
      <c r="AD10" s="24">
        <v>66.95</v>
      </c>
      <c r="AE10" s="13">
        <f t="shared" si="2"/>
        <v>78.325000000000003</v>
      </c>
      <c r="AF10" s="24">
        <v>74.680000000000007</v>
      </c>
      <c r="AG10" s="24">
        <v>90.99</v>
      </c>
      <c r="AH10" s="24">
        <v>69.099999999999994</v>
      </c>
      <c r="AI10" s="24">
        <v>84.12</v>
      </c>
      <c r="AJ10" s="24">
        <v>71.67</v>
      </c>
      <c r="AK10" s="24">
        <v>47.21</v>
      </c>
      <c r="AL10" s="24">
        <v>58.8</v>
      </c>
      <c r="AM10" s="24">
        <v>33.479999999999997</v>
      </c>
      <c r="AN10" s="13">
        <f t="shared" si="3"/>
        <v>46.14</v>
      </c>
      <c r="AO10" s="45">
        <v>48.07</v>
      </c>
      <c r="AP10" s="45">
        <v>13.73</v>
      </c>
      <c r="AQ10" s="45">
        <v>41.63</v>
      </c>
      <c r="AR10" s="45">
        <v>29.61</v>
      </c>
      <c r="AS10" s="45">
        <v>16.95</v>
      </c>
      <c r="AT10" s="17">
        <f t="shared" si="4"/>
        <v>56.48321428571429</v>
      </c>
      <c r="AU10" s="42">
        <v>36.53</v>
      </c>
      <c r="AV10" s="42">
        <v>20.78</v>
      </c>
      <c r="AW10" s="42">
        <v>56.16</v>
      </c>
      <c r="AX10" s="42">
        <v>16.89</v>
      </c>
      <c r="AY10" s="17">
        <f t="shared" si="5"/>
        <v>32.590000000000003</v>
      </c>
      <c r="AZ10" s="42">
        <v>34.5</v>
      </c>
      <c r="BA10" s="42">
        <v>29.69</v>
      </c>
      <c r="BB10" s="42">
        <v>53.71</v>
      </c>
      <c r="BC10" s="42">
        <v>18.34</v>
      </c>
      <c r="BD10" s="17">
        <f t="shared" si="6"/>
        <v>34.06</v>
      </c>
      <c r="BE10" s="42">
        <v>37.340000000000003</v>
      </c>
      <c r="BF10" s="42">
        <v>15.67</v>
      </c>
      <c r="BG10" s="42">
        <v>7.08</v>
      </c>
      <c r="BH10" s="17">
        <f t="shared" si="7"/>
        <v>20.03</v>
      </c>
    </row>
    <row r="11" spans="1:60" x14ac:dyDescent="0.25">
      <c r="A11" s="24" t="s">
        <v>9</v>
      </c>
      <c r="B11" s="45">
        <v>80.97</v>
      </c>
      <c r="C11" s="45">
        <v>83.04</v>
      </c>
      <c r="D11" s="45">
        <v>83.39</v>
      </c>
      <c r="E11" s="45">
        <v>71.63</v>
      </c>
      <c r="F11" s="45">
        <v>74.39</v>
      </c>
      <c r="G11" s="45">
        <v>84.43</v>
      </c>
      <c r="H11" s="45">
        <v>64.36</v>
      </c>
      <c r="I11" s="45">
        <v>48.1</v>
      </c>
      <c r="J11" s="45">
        <v>74.39</v>
      </c>
      <c r="K11" s="45">
        <v>43.94</v>
      </c>
      <c r="L11" s="45">
        <v>49.31</v>
      </c>
      <c r="M11" s="45">
        <v>66.78</v>
      </c>
      <c r="N11" s="16">
        <f t="shared" si="0"/>
        <v>68.727499999999978</v>
      </c>
      <c r="O11" s="42">
        <v>77.08</v>
      </c>
      <c r="P11" s="42">
        <v>84.19</v>
      </c>
      <c r="Q11" s="42">
        <v>87.75</v>
      </c>
      <c r="R11" s="42">
        <v>81.42</v>
      </c>
      <c r="S11" s="42">
        <v>75.89</v>
      </c>
      <c r="T11" s="42">
        <v>86.96</v>
      </c>
      <c r="U11" s="42">
        <v>73.91</v>
      </c>
      <c r="V11" s="42">
        <v>54.55</v>
      </c>
      <c r="W11" s="42">
        <v>72.73</v>
      </c>
      <c r="X11" s="42">
        <v>49.01</v>
      </c>
      <c r="Y11" s="42">
        <v>57.11</v>
      </c>
      <c r="Z11" s="42">
        <v>61.66</v>
      </c>
      <c r="AA11" s="17">
        <f t="shared" si="1"/>
        <v>71.85499999999999</v>
      </c>
      <c r="AB11" s="24">
        <v>79.569999999999993</v>
      </c>
      <c r="AC11" s="24">
        <v>86.02</v>
      </c>
      <c r="AD11" s="24">
        <v>65.95</v>
      </c>
      <c r="AE11" s="13">
        <f t="shared" si="2"/>
        <v>75.984999999999999</v>
      </c>
      <c r="AF11" s="24">
        <v>72.040000000000006</v>
      </c>
      <c r="AG11" s="24">
        <v>89.96</v>
      </c>
      <c r="AH11" s="24">
        <v>76.7</v>
      </c>
      <c r="AI11" s="24">
        <v>81.36</v>
      </c>
      <c r="AJ11" s="24">
        <v>65.95</v>
      </c>
      <c r="AK11" s="24">
        <v>59.86</v>
      </c>
      <c r="AL11" s="24">
        <v>60.57</v>
      </c>
      <c r="AM11" s="24">
        <v>36.56</v>
      </c>
      <c r="AN11" s="13">
        <f t="shared" si="3"/>
        <v>48.564999999999998</v>
      </c>
      <c r="AO11" s="45">
        <v>42.29</v>
      </c>
      <c r="AP11" s="45">
        <v>42.11</v>
      </c>
      <c r="AQ11" s="45">
        <v>36.92</v>
      </c>
      <c r="AR11" s="45">
        <v>31.36</v>
      </c>
      <c r="AS11" s="45">
        <v>20.25</v>
      </c>
      <c r="AT11" s="17">
        <f t="shared" si="4"/>
        <v>58.779999999999994</v>
      </c>
      <c r="AU11" s="42">
        <v>17.649999999999999</v>
      </c>
      <c r="AV11" s="42">
        <v>20.239999999999998</v>
      </c>
      <c r="AW11" s="42">
        <v>53.98</v>
      </c>
      <c r="AX11" s="42">
        <v>11.76</v>
      </c>
      <c r="AY11" s="17">
        <f t="shared" si="5"/>
        <v>25.907500000000002</v>
      </c>
      <c r="AZ11" s="42">
        <v>19.37</v>
      </c>
      <c r="BA11" s="42">
        <v>17.190000000000001</v>
      </c>
      <c r="BB11" s="42">
        <v>53.36</v>
      </c>
      <c r="BC11" s="42">
        <v>8.6999999999999993</v>
      </c>
      <c r="BD11" s="17">
        <f t="shared" si="6"/>
        <v>24.655000000000001</v>
      </c>
      <c r="BE11" s="42">
        <v>35.479999999999997</v>
      </c>
      <c r="BF11" s="42">
        <v>10.39</v>
      </c>
      <c r="BG11" s="42">
        <v>5.2</v>
      </c>
      <c r="BH11" s="17">
        <f t="shared" si="7"/>
        <v>17.023333333333333</v>
      </c>
    </row>
    <row r="12" spans="1:60" x14ac:dyDescent="0.25">
      <c r="A12" s="24" t="s">
        <v>10</v>
      </c>
      <c r="B12" s="45">
        <v>78.55</v>
      </c>
      <c r="C12" s="45">
        <v>74.39</v>
      </c>
      <c r="D12" s="45">
        <v>89.27</v>
      </c>
      <c r="E12" s="45">
        <v>65.400000000000006</v>
      </c>
      <c r="F12" s="45">
        <v>67.13</v>
      </c>
      <c r="G12" s="45">
        <v>88.93</v>
      </c>
      <c r="H12" s="45">
        <v>58.13</v>
      </c>
      <c r="I12" s="45">
        <v>36.68</v>
      </c>
      <c r="J12" s="45">
        <v>65.400000000000006</v>
      </c>
      <c r="K12" s="45">
        <v>27.34</v>
      </c>
      <c r="L12" s="45">
        <v>58.65</v>
      </c>
      <c r="M12" s="45">
        <v>59.52</v>
      </c>
      <c r="N12" s="16">
        <f t="shared" si="0"/>
        <v>64.115833333333327</v>
      </c>
      <c r="O12" s="42">
        <v>75.16</v>
      </c>
      <c r="P12" s="42">
        <v>72.64</v>
      </c>
      <c r="Q12" s="42">
        <v>65.41</v>
      </c>
      <c r="R12" s="42">
        <v>69.5</v>
      </c>
      <c r="S12" s="42">
        <v>72.33</v>
      </c>
      <c r="T12" s="42">
        <v>83.33</v>
      </c>
      <c r="U12" s="42">
        <v>61.32</v>
      </c>
      <c r="V12" s="42">
        <v>42.77</v>
      </c>
      <c r="W12" s="42">
        <v>68.55</v>
      </c>
      <c r="X12" s="42">
        <v>30.82</v>
      </c>
      <c r="Y12" s="42">
        <v>58.18</v>
      </c>
      <c r="Z12" s="42">
        <v>62.26</v>
      </c>
      <c r="AA12" s="17">
        <f t="shared" si="1"/>
        <v>63.522500000000001</v>
      </c>
      <c r="AB12" s="24">
        <v>78.569999999999993</v>
      </c>
      <c r="AC12" s="24">
        <v>95.34</v>
      </c>
      <c r="AD12" s="24">
        <v>50.62</v>
      </c>
      <c r="AE12" s="13">
        <f t="shared" si="2"/>
        <v>72.98</v>
      </c>
      <c r="AF12" s="24">
        <v>67.39</v>
      </c>
      <c r="AG12" s="24">
        <v>87.89</v>
      </c>
      <c r="AH12" s="24">
        <v>75.78</v>
      </c>
      <c r="AI12" s="24">
        <v>80.75</v>
      </c>
      <c r="AJ12" s="24">
        <v>65.22</v>
      </c>
      <c r="AK12" s="24">
        <v>43.48</v>
      </c>
      <c r="AL12" s="24">
        <v>50.93</v>
      </c>
      <c r="AM12" s="24">
        <v>32.92</v>
      </c>
      <c r="AN12" s="13">
        <f t="shared" si="3"/>
        <v>41.924999999999997</v>
      </c>
      <c r="AO12" s="45">
        <v>38.82</v>
      </c>
      <c r="AP12" s="45">
        <v>38.51</v>
      </c>
      <c r="AQ12" s="45">
        <v>39.44</v>
      </c>
      <c r="AR12" s="45">
        <v>38.659999999999997</v>
      </c>
      <c r="AS12" s="45">
        <v>19.41</v>
      </c>
      <c r="AT12" s="17">
        <f t="shared" si="4"/>
        <v>56.344642857142858</v>
      </c>
      <c r="AU12" s="42">
        <v>21.11</v>
      </c>
      <c r="AV12" s="42">
        <v>22.32</v>
      </c>
      <c r="AW12" s="42">
        <v>57.79</v>
      </c>
      <c r="AX12" s="42">
        <v>5.36</v>
      </c>
      <c r="AY12" s="17">
        <f t="shared" si="5"/>
        <v>26.645</v>
      </c>
      <c r="AZ12" s="42">
        <v>28.3</v>
      </c>
      <c r="BA12" s="42">
        <v>24.37</v>
      </c>
      <c r="BB12" s="42">
        <v>63.84</v>
      </c>
      <c r="BC12" s="42">
        <v>9.75</v>
      </c>
      <c r="BD12" s="17">
        <f t="shared" si="6"/>
        <v>31.565000000000001</v>
      </c>
      <c r="BE12" s="42">
        <v>32.61</v>
      </c>
      <c r="BF12" s="42">
        <v>15.37</v>
      </c>
      <c r="BG12" s="42">
        <v>6.21</v>
      </c>
      <c r="BH12" s="17">
        <f t="shared" si="7"/>
        <v>18.063333333333333</v>
      </c>
    </row>
    <row r="13" spans="1:60" x14ac:dyDescent="0.25">
      <c r="A13" s="24" t="s">
        <v>11</v>
      </c>
      <c r="B13" s="45">
        <v>77.61</v>
      </c>
      <c r="C13" s="45">
        <v>79.099999999999994</v>
      </c>
      <c r="D13" s="45">
        <v>68.66</v>
      </c>
      <c r="E13" s="45">
        <v>67.91</v>
      </c>
      <c r="F13" s="45">
        <v>74.63</v>
      </c>
      <c r="G13" s="45">
        <v>73.88</v>
      </c>
      <c r="H13" s="45">
        <v>52.99</v>
      </c>
      <c r="I13" s="45">
        <v>46.27</v>
      </c>
      <c r="J13" s="45">
        <v>64.180000000000007</v>
      </c>
      <c r="K13" s="45">
        <v>50.75</v>
      </c>
      <c r="L13" s="45">
        <v>40.67</v>
      </c>
      <c r="M13" s="45">
        <v>45.52</v>
      </c>
      <c r="N13" s="16">
        <f t="shared" si="0"/>
        <v>61.847499999999997</v>
      </c>
      <c r="O13" s="42">
        <v>78.569999999999993</v>
      </c>
      <c r="P13" s="42">
        <v>83.33</v>
      </c>
      <c r="Q13" s="42">
        <v>74.599999999999994</v>
      </c>
      <c r="R13" s="42">
        <v>66.67</v>
      </c>
      <c r="S13" s="42">
        <v>73.02</v>
      </c>
      <c r="T13" s="42">
        <v>85.71</v>
      </c>
      <c r="U13" s="42">
        <v>53.97</v>
      </c>
      <c r="V13" s="42">
        <v>60.32</v>
      </c>
      <c r="W13" s="42">
        <v>65.08</v>
      </c>
      <c r="X13" s="42">
        <v>53.17</v>
      </c>
      <c r="Y13" s="42">
        <v>49.6</v>
      </c>
      <c r="Z13" s="42">
        <v>70.63</v>
      </c>
      <c r="AA13" s="17">
        <f t="shared" si="1"/>
        <v>67.889166666666668</v>
      </c>
      <c r="AB13" s="24">
        <v>62.77</v>
      </c>
      <c r="AC13" s="24">
        <v>90.51</v>
      </c>
      <c r="AD13" s="24">
        <v>57.66</v>
      </c>
      <c r="AE13" s="13">
        <f t="shared" si="2"/>
        <v>74.085000000000008</v>
      </c>
      <c r="AF13" s="24">
        <v>83.21</v>
      </c>
      <c r="AG13" s="24">
        <v>83.94</v>
      </c>
      <c r="AH13" s="24">
        <v>86.86</v>
      </c>
      <c r="AI13" s="24">
        <v>76.64</v>
      </c>
      <c r="AJ13" s="24">
        <v>67.150000000000006</v>
      </c>
      <c r="AK13" s="24">
        <v>56.93</v>
      </c>
      <c r="AL13" s="24">
        <v>65.69</v>
      </c>
      <c r="AM13" s="24">
        <v>43.8</v>
      </c>
      <c r="AN13" s="13">
        <f t="shared" si="3"/>
        <v>54.744999999999997</v>
      </c>
      <c r="AO13" s="45">
        <v>64.959999999999994</v>
      </c>
      <c r="AP13" s="45">
        <v>26.64</v>
      </c>
      <c r="AQ13" s="45">
        <v>39.049999999999997</v>
      </c>
      <c r="AR13" s="45">
        <v>26.28</v>
      </c>
      <c r="AS13" s="45">
        <v>16.420000000000002</v>
      </c>
      <c r="AT13" s="17">
        <f t="shared" si="4"/>
        <v>58.548571428571414</v>
      </c>
      <c r="AU13" s="42">
        <v>41.04</v>
      </c>
      <c r="AV13" s="42">
        <v>17.91</v>
      </c>
      <c r="AW13" s="42">
        <v>55.97</v>
      </c>
      <c r="AX13" s="42">
        <v>21.64</v>
      </c>
      <c r="AY13" s="17">
        <f t="shared" si="5"/>
        <v>34.14</v>
      </c>
      <c r="AZ13" s="42">
        <v>17.46</v>
      </c>
      <c r="BA13" s="42">
        <v>38.89</v>
      </c>
      <c r="BB13" s="42">
        <v>48.41</v>
      </c>
      <c r="BC13" s="42">
        <v>24.21</v>
      </c>
      <c r="BD13" s="17">
        <f t="shared" si="6"/>
        <v>32.2425</v>
      </c>
      <c r="BE13" s="42">
        <v>39.42</v>
      </c>
      <c r="BF13" s="42">
        <v>14.6</v>
      </c>
      <c r="BG13" s="42">
        <v>9.49</v>
      </c>
      <c r="BH13" s="17">
        <f t="shared" si="7"/>
        <v>21.17</v>
      </c>
    </row>
    <row r="14" spans="1:60" x14ac:dyDescent="0.25">
      <c r="A14" s="24" t="s">
        <v>12</v>
      </c>
      <c r="B14" s="45">
        <v>69.39</v>
      </c>
      <c r="C14" s="45">
        <v>83.67</v>
      </c>
      <c r="D14" s="45">
        <v>73.47</v>
      </c>
      <c r="E14" s="45">
        <v>78.569999999999993</v>
      </c>
      <c r="F14" s="45">
        <v>75.510000000000005</v>
      </c>
      <c r="G14" s="45">
        <v>83.67</v>
      </c>
      <c r="H14" s="45">
        <v>55.1</v>
      </c>
      <c r="I14" s="45">
        <v>33.67</v>
      </c>
      <c r="J14" s="45">
        <v>77.55</v>
      </c>
      <c r="K14" s="45">
        <v>38.78</v>
      </c>
      <c r="L14" s="45">
        <v>54.08</v>
      </c>
      <c r="M14" s="45">
        <v>69.39</v>
      </c>
      <c r="N14" s="16">
        <f t="shared" si="0"/>
        <v>66.070833333333326</v>
      </c>
      <c r="O14" s="42">
        <v>86.6</v>
      </c>
      <c r="P14" s="42">
        <v>81.44</v>
      </c>
      <c r="Q14" s="42">
        <v>93.81</v>
      </c>
      <c r="R14" s="42">
        <v>78.349999999999994</v>
      </c>
      <c r="S14" s="42">
        <v>78.349999999999994</v>
      </c>
      <c r="T14" s="42">
        <v>88.66</v>
      </c>
      <c r="U14" s="42">
        <v>79.38</v>
      </c>
      <c r="V14" s="42">
        <v>61.86</v>
      </c>
      <c r="W14" s="42">
        <v>76.290000000000006</v>
      </c>
      <c r="X14" s="42">
        <v>48.45</v>
      </c>
      <c r="Y14" s="42">
        <v>64.430000000000007</v>
      </c>
      <c r="Z14" s="42">
        <v>76.290000000000006</v>
      </c>
      <c r="AA14" s="17">
        <f t="shared" si="1"/>
        <v>76.159166666666678</v>
      </c>
      <c r="AB14" s="24">
        <v>80.77</v>
      </c>
      <c r="AC14" s="24">
        <v>93.59</v>
      </c>
      <c r="AD14" s="24">
        <v>66.67</v>
      </c>
      <c r="AE14" s="13">
        <f t="shared" si="2"/>
        <v>80.13</v>
      </c>
      <c r="AF14" s="24">
        <v>73.08</v>
      </c>
      <c r="AG14" s="24">
        <v>88.46</v>
      </c>
      <c r="AH14" s="24">
        <v>79.489999999999995</v>
      </c>
      <c r="AI14" s="24">
        <v>87.18</v>
      </c>
      <c r="AJ14" s="24">
        <v>66.67</v>
      </c>
      <c r="AK14" s="24">
        <v>69.23</v>
      </c>
      <c r="AL14" s="24">
        <v>52.56</v>
      </c>
      <c r="AM14" s="24">
        <v>53.85</v>
      </c>
      <c r="AN14" s="13">
        <f t="shared" si="3"/>
        <v>53.204999999999998</v>
      </c>
      <c r="AO14" s="45">
        <v>51.28</v>
      </c>
      <c r="AP14" s="45">
        <v>33.97</v>
      </c>
      <c r="AQ14" s="45">
        <v>38.46</v>
      </c>
      <c r="AR14" s="45">
        <v>58.33</v>
      </c>
      <c r="AS14" s="45">
        <v>21.79</v>
      </c>
      <c r="AT14" s="17">
        <f t="shared" si="4"/>
        <v>63.003214285714293</v>
      </c>
      <c r="AU14" s="42">
        <v>31.63</v>
      </c>
      <c r="AV14" s="42">
        <v>20.41</v>
      </c>
      <c r="AW14" s="42">
        <v>59.18</v>
      </c>
      <c r="AX14" s="42">
        <v>13.27</v>
      </c>
      <c r="AY14" s="17">
        <f t="shared" si="5"/>
        <v>31.122499999999999</v>
      </c>
      <c r="AZ14" s="42">
        <v>29.9</v>
      </c>
      <c r="BA14" s="42">
        <v>29.9</v>
      </c>
      <c r="BB14" s="42">
        <v>59.79</v>
      </c>
      <c r="BC14" s="42">
        <v>10.82</v>
      </c>
      <c r="BD14" s="17">
        <f t="shared" si="6"/>
        <v>32.602499999999999</v>
      </c>
      <c r="BE14" s="42">
        <v>35.9</v>
      </c>
      <c r="BF14" s="42">
        <v>31.41</v>
      </c>
      <c r="BG14" s="42">
        <v>10.26</v>
      </c>
      <c r="BH14" s="17">
        <f t="shared" si="7"/>
        <v>25.856666666666669</v>
      </c>
    </row>
    <row r="15" spans="1:60" x14ac:dyDescent="0.25">
      <c r="A15" s="24" t="s">
        <v>13</v>
      </c>
      <c r="B15" s="45">
        <v>77.06</v>
      </c>
      <c r="C15" s="45">
        <v>72.400000000000006</v>
      </c>
      <c r="D15" s="45">
        <v>84.23</v>
      </c>
      <c r="E15" s="45">
        <v>63.44</v>
      </c>
      <c r="F15" s="45">
        <v>63.08</v>
      </c>
      <c r="G15" s="45">
        <v>88.17</v>
      </c>
      <c r="H15" s="45">
        <v>67.739999999999995</v>
      </c>
      <c r="I15" s="45">
        <v>32.26</v>
      </c>
      <c r="J15" s="45">
        <v>69.180000000000007</v>
      </c>
      <c r="K15" s="45">
        <v>48.03</v>
      </c>
      <c r="L15" s="45">
        <v>53.23</v>
      </c>
      <c r="M15" s="45">
        <v>61.29</v>
      </c>
      <c r="N15" s="16">
        <f t="shared" si="0"/>
        <v>65.009166666666658</v>
      </c>
      <c r="O15" s="42">
        <v>71.319999999999993</v>
      </c>
      <c r="P15" s="42">
        <v>75.09</v>
      </c>
      <c r="Q15" s="42">
        <v>77.739999999999995</v>
      </c>
      <c r="R15" s="42">
        <v>69.06</v>
      </c>
      <c r="S15" s="42">
        <v>65.28</v>
      </c>
      <c r="T15" s="42">
        <v>89.81</v>
      </c>
      <c r="U15" s="42">
        <v>61.13</v>
      </c>
      <c r="V15" s="42">
        <v>35.47</v>
      </c>
      <c r="W15" s="42">
        <v>61.13</v>
      </c>
      <c r="X15" s="42">
        <v>31.32</v>
      </c>
      <c r="Y15" s="42">
        <v>50.57</v>
      </c>
      <c r="Z15" s="42">
        <v>55.85</v>
      </c>
      <c r="AA15" s="17">
        <f t="shared" si="1"/>
        <v>61.980833333333344</v>
      </c>
      <c r="AB15" s="24">
        <v>82.14</v>
      </c>
      <c r="AC15" s="24">
        <v>76.430000000000007</v>
      </c>
      <c r="AD15" s="24">
        <v>61.07</v>
      </c>
      <c r="AE15" s="13">
        <f t="shared" si="2"/>
        <v>68.75</v>
      </c>
      <c r="AF15" s="24">
        <v>72.5</v>
      </c>
      <c r="AG15" s="24">
        <v>90</v>
      </c>
      <c r="AH15" s="24">
        <v>71.069999999999993</v>
      </c>
      <c r="AI15" s="24">
        <v>78.930000000000007</v>
      </c>
      <c r="AJ15" s="24">
        <v>63.57</v>
      </c>
      <c r="AK15" s="24">
        <v>51.79</v>
      </c>
      <c r="AL15" s="24">
        <v>59.29</v>
      </c>
      <c r="AM15" s="24">
        <v>38.57</v>
      </c>
      <c r="AN15" s="13">
        <f t="shared" si="3"/>
        <v>48.93</v>
      </c>
      <c r="AO15" s="45">
        <v>54.29</v>
      </c>
      <c r="AP15" s="45">
        <v>36.79</v>
      </c>
      <c r="AQ15" s="45">
        <v>43.04</v>
      </c>
      <c r="AR15" s="45">
        <v>33.21</v>
      </c>
      <c r="AS15" s="45">
        <v>16.61</v>
      </c>
      <c r="AT15" s="17">
        <f t="shared" si="4"/>
        <v>57.972857142857137</v>
      </c>
      <c r="AU15" s="42">
        <v>30.11</v>
      </c>
      <c r="AV15" s="42">
        <v>29.39</v>
      </c>
      <c r="AW15" s="42">
        <v>52.69</v>
      </c>
      <c r="AX15" s="42">
        <v>12.9</v>
      </c>
      <c r="AY15" s="17">
        <f t="shared" si="5"/>
        <v>31.272500000000001</v>
      </c>
      <c r="AZ15" s="42">
        <v>22.26</v>
      </c>
      <c r="BA15" s="42">
        <v>16.04</v>
      </c>
      <c r="BB15" s="42">
        <v>64.150000000000006</v>
      </c>
      <c r="BC15" s="42">
        <v>11.13</v>
      </c>
      <c r="BD15" s="17">
        <f t="shared" si="6"/>
        <v>28.395</v>
      </c>
      <c r="BE15" s="42">
        <v>44.64</v>
      </c>
      <c r="BF15" s="42">
        <v>15.71</v>
      </c>
      <c r="BG15" s="42">
        <v>4.46</v>
      </c>
      <c r="BH15" s="17">
        <f t="shared" si="7"/>
        <v>21.603333333333335</v>
      </c>
    </row>
    <row r="16" spans="1:60" x14ac:dyDescent="0.25">
      <c r="A16" s="24" t="s">
        <v>14</v>
      </c>
      <c r="B16" s="45">
        <v>74.77</v>
      </c>
      <c r="C16" s="45">
        <v>74.77</v>
      </c>
      <c r="D16" s="45">
        <v>74.77</v>
      </c>
      <c r="E16" s="45">
        <v>68.22</v>
      </c>
      <c r="F16" s="45">
        <v>55.14</v>
      </c>
      <c r="G16" s="45">
        <v>85.98</v>
      </c>
      <c r="H16" s="45">
        <v>66.36</v>
      </c>
      <c r="I16" s="45">
        <v>44.86</v>
      </c>
      <c r="J16" s="45">
        <v>66.36</v>
      </c>
      <c r="K16" s="45">
        <v>48.6</v>
      </c>
      <c r="L16" s="45">
        <v>54.67</v>
      </c>
      <c r="M16" s="45">
        <v>64.489999999999995</v>
      </c>
      <c r="N16" s="16">
        <f t="shared" si="0"/>
        <v>64.915833333333339</v>
      </c>
      <c r="O16" s="42">
        <v>75.2</v>
      </c>
      <c r="P16" s="42">
        <v>80</v>
      </c>
      <c r="Q16" s="42">
        <v>85.6</v>
      </c>
      <c r="R16" s="42">
        <v>57.6</v>
      </c>
      <c r="S16" s="42">
        <v>70.400000000000006</v>
      </c>
      <c r="T16" s="42">
        <v>90.4</v>
      </c>
      <c r="U16" s="42">
        <v>44.8</v>
      </c>
      <c r="V16" s="42">
        <v>48.8</v>
      </c>
      <c r="W16" s="42">
        <v>72</v>
      </c>
      <c r="X16" s="42">
        <v>46.4</v>
      </c>
      <c r="Y16" s="42">
        <v>49.2</v>
      </c>
      <c r="Z16" s="42">
        <v>60.8</v>
      </c>
      <c r="AA16" s="17">
        <f t="shared" si="1"/>
        <v>65.099999999999994</v>
      </c>
      <c r="AB16" s="24">
        <v>73.86</v>
      </c>
      <c r="AC16" s="24">
        <v>93.18</v>
      </c>
      <c r="AD16" s="24">
        <v>45.45</v>
      </c>
      <c r="AE16" s="13">
        <f t="shared" si="2"/>
        <v>69.314999999999998</v>
      </c>
      <c r="AF16" s="24">
        <v>53.41</v>
      </c>
      <c r="AG16" s="24">
        <v>88.64</v>
      </c>
      <c r="AH16" s="24">
        <v>68.180000000000007</v>
      </c>
      <c r="AI16" s="24">
        <v>75</v>
      </c>
      <c r="AJ16" s="24">
        <v>64.77</v>
      </c>
      <c r="AK16" s="24">
        <v>48.86</v>
      </c>
      <c r="AL16" s="24">
        <v>52.27</v>
      </c>
      <c r="AM16" s="24">
        <v>18.18</v>
      </c>
      <c r="AN16" s="13">
        <f t="shared" si="3"/>
        <v>35.225000000000001</v>
      </c>
      <c r="AO16" s="45">
        <v>37.5</v>
      </c>
      <c r="AP16" s="45">
        <v>16.48</v>
      </c>
      <c r="AQ16" s="45">
        <v>54.55</v>
      </c>
      <c r="AR16" s="45">
        <v>42.61</v>
      </c>
      <c r="AS16" s="45">
        <v>21.02</v>
      </c>
      <c r="AT16" s="17">
        <f t="shared" si="4"/>
        <v>53.529999999999994</v>
      </c>
      <c r="AU16" s="42">
        <v>30.84</v>
      </c>
      <c r="AV16" s="42">
        <v>24.77</v>
      </c>
      <c r="AW16" s="42">
        <v>59.81</v>
      </c>
      <c r="AX16" s="42">
        <v>14.49</v>
      </c>
      <c r="AY16" s="17">
        <f t="shared" si="5"/>
        <v>32.477499999999999</v>
      </c>
      <c r="AZ16" s="42">
        <v>21.6</v>
      </c>
      <c r="BA16" s="42">
        <v>20.399999999999999</v>
      </c>
      <c r="BB16" s="42">
        <v>48</v>
      </c>
      <c r="BC16" s="42">
        <v>9.6</v>
      </c>
      <c r="BD16" s="17">
        <f t="shared" si="6"/>
        <v>24.9</v>
      </c>
      <c r="BE16" s="42">
        <v>20.45</v>
      </c>
      <c r="BF16" s="42">
        <v>16.48</v>
      </c>
      <c r="BG16" s="42">
        <v>5.1100000000000003</v>
      </c>
      <c r="BH16" s="17">
        <f t="shared" si="7"/>
        <v>14.013333333333334</v>
      </c>
    </row>
    <row r="17" spans="1:60" x14ac:dyDescent="0.25">
      <c r="A17" s="24" t="s">
        <v>15</v>
      </c>
      <c r="B17" s="45">
        <v>66.069999999999993</v>
      </c>
      <c r="C17" s="45">
        <v>68.45</v>
      </c>
      <c r="D17" s="45">
        <v>83.33</v>
      </c>
      <c r="E17" s="45">
        <v>68.45</v>
      </c>
      <c r="F17" s="45">
        <v>76.790000000000006</v>
      </c>
      <c r="G17" s="45">
        <v>81.55</v>
      </c>
      <c r="H17" s="45">
        <v>56.55</v>
      </c>
      <c r="I17" s="45">
        <v>55.36</v>
      </c>
      <c r="J17" s="45">
        <v>80.95</v>
      </c>
      <c r="K17" s="45">
        <v>48.21</v>
      </c>
      <c r="L17" s="45">
        <v>47.62</v>
      </c>
      <c r="M17" s="45">
        <v>57.14</v>
      </c>
      <c r="N17" s="16">
        <f t="shared" si="0"/>
        <v>65.872500000000002</v>
      </c>
      <c r="O17" s="42">
        <v>79.23</v>
      </c>
      <c r="P17" s="42">
        <v>75.41</v>
      </c>
      <c r="Q17" s="42">
        <v>69.95</v>
      </c>
      <c r="R17" s="42">
        <v>60.11</v>
      </c>
      <c r="S17" s="42">
        <v>66.67</v>
      </c>
      <c r="T17" s="42">
        <v>77.05</v>
      </c>
      <c r="U17" s="42">
        <v>50.27</v>
      </c>
      <c r="V17" s="42">
        <v>34.43</v>
      </c>
      <c r="W17" s="42">
        <v>63.93</v>
      </c>
      <c r="X17" s="42">
        <v>37.700000000000003</v>
      </c>
      <c r="Y17" s="42">
        <v>51.09</v>
      </c>
      <c r="Z17" s="42">
        <v>39.89</v>
      </c>
      <c r="AA17" s="17">
        <f t="shared" si="1"/>
        <v>58.810833333333335</v>
      </c>
      <c r="AB17" s="24">
        <v>70</v>
      </c>
      <c r="AC17" s="24">
        <v>71.67</v>
      </c>
      <c r="AD17" s="24">
        <v>62.78</v>
      </c>
      <c r="AE17" s="13">
        <f t="shared" si="2"/>
        <v>67.224999999999994</v>
      </c>
      <c r="AF17" s="24">
        <v>65.56</v>
      </c>
      <c r="AG17" s="24">
        <v>82.78</v>
      </c>
      <c r="AH17" s="24">
        <v>64.44</v>
      </c>
      <c r="AI17" s="24">
        <v>72.22</v>
      </c>
      <c r="AJ17" s="24">
        <v>57.22</v>
      </c>
      <c r="AK17" s="24">
        <v>49.44</v>
      </c>
      <c r="AL17" s="24">
        <v>58.33</v>
      </c>
      <c r="AM17" s="24">
        <v>30</v>
      </c>
      <c r="AN17" s="13">
        <f t="shared" si="3"/>
        <v>44.164999999999999</v>
      </c>
      <c r="AO17" s="45">
        <v>43.33</v>
      </c>
      <c r="AP17" s="45">
        <v>29.44</v>
      </c>
      <c r="AQ17" s="45">
        <v>34.44</v>
      </c>
      <c r="AR17" s="45">
        <v>33.33</v>
      </c>
      <c r="AS17" s="45">
        <v>21.67</v>
      </c>
      <c r="AT17" s="17">
        <f t="shared" si="4"/>
        <v>52.518571428571427</v>
      </c>
      <c r="AU17" s="42">
        <v>29.76</v>
      </c>
      <c r="AV17" s="42">
        <v>31.85</v>
      </c>
      <c r="AW17" s="42">
        <v>54.17</v>
      </c>
      <c r="AX17" s="42">
        <v>21.73</v>
      </c>
      <c r="AY17" s="17">
        <f t="shared" si="5"/>
        <v>34.377499999999998</v>
      </c>
      <c r="AZ17" s="42">
        <v>15.85</v>
      </c>
      <c r="BA17" s="42">
        <v>13.66</v>
      </c>
      <c r="BB17" s="42">
        <v>53.01</v>
      </c>
      <c r="BC17" s="42">
        <v>13.93</v>
      </c>
      <c r="BD17" s="17">
        <f t="shared" si="6"/>
        <v>24.112499999999997</v>
      </c>
      <c r="BE17" s="42">
        <v>18.329999999999998</v>
      </c>
      <c r="BF17" s="42">
        <v>17.5</v>
      </c>
      <c r="BG17" s="42">
        <v>8.61</v>
      </c>
      <c r="BH17" s="17">
        <f t="shared" si="7"/>
        <v>14.813333333333333</v>
      </c>
    </row>
    <row r="18" spans="1:60" x14ac:dyDescent="0.25">
      <c r="A18" s="24" t="s">
        <v>16</v>
      </c>
      <c r="B18" s="45">
        <v>73.739999999999995</v>
      </c>
      <c r="C18" s="45">
        <v>75.33</v>
      </c>
      <c r="D18" s="45">
        <v>60.48</v>
      </c>
      <c r="E18" s="45">
        <v>71.09</v>
      </c>
      <c r="F18" s="45">
        <v>67.11</v>
      </c>
      <c r="G18" s="45">
        <v>78.25</v>
      </c>
      <c r="H18" s="45">
        <v>55.97</v>
      </c>
      <c r="I18" s="45">
        <v>39.26</v>
      </c>
      <c r="J18" s="45">
        <v>68.7</v>
      </c>
      <c r="K18" s="45">
        <v>53.85</v>
      </c>
      <c r="L18" s="45">
        <v>41.25</v>
      </c>
      <c r="M18" s="45">
        <v>48.01</v>
      </c>
      <c r="N18" s="16">
        <f t="shared" si="0"/>
        <v>61.086666666666673</v>
      </c>
      <c r="O18" s="42">
        <v>75.989999999999995</v>
      </c>
      <c r="P18" s="42">
        <v>76.25</v>
      </c>
      <c r="Q18" s="42">
        <v>73.88</v>
      </c>
      <c r="R18" s="42">
        <v>74.67</v>
      </c>
      <c r="S18" s="42">
        <v>75.2</v>
      </c>
      <c r="T18" s="42">
        <v>85.22</v>
      </c>
      <c r="U18" s="42">
        <v>50.66</v>
      </c>
      <c r="V18" s="42">
        <v>46.17</v>
      </c>
      <c r="W18" s="42">
        <v>75.989999999999995</v>
      </c>
      <c r="X18" s="42">
        <v>53.83</v>
      </c>
      <c r="Y18" s="42">
        <v>51.19</v>
      </c>
      <c r="Z18" s="42">
        <v>61.21</v>
      </c>
      <c r="AA18" s="17">
        <f t="shared" si="1"/>
        <v>66.688333333333333</v>
      </c>
      <c r="AB18" s="24">
        <v>68.400000000000006</v>
      </c>
      <c r="AC18" s="24">
        <v>96.46</v>
      </c>
      <c r="AD18" s="24">
        <v>42.92</v>
      </c>
      <c r="AE18" s="13">
        <f t="shared" si="2"/>
        <v>69.69</v>
      </c>
      <c r="AF18" s="24">
        <v>67.92</v>
      </c>
      <c r="AG18" s="24">
        <v>86.32</v>
      </c>
      <c r="AH18" s="24">
        <v>75.239999999999995</v>
      </c>
      <c r="AI18" s="24">
        <v>72.17</v>
      </c>
      <c r="AJ18" s="24">
        <v>57.31</v>
      </c>
      <c r="AK18" s="24">
        <v>54.95</v>
      </c>
      <c r="AL18" s="24">
        <v>49.06</v>
      </c>
      <c r="AM18" s="24">
        <v>30.42</v>
      </c>
      <c r="AN18" s="13">
        <f t="shared" si="3"/>
        <v>39.74</v>
      </c>
      <c r="AO18" s="45">
        <v>50.47</v>
      </c>
      <c r="AP18" s="45">
        <v>25</v>
      </c>
      <c r="AQ18" s="45">
        <v>46.7</v>
      </c>
      <c r="AR18" s="45">
        <v>26.06</v>
      </c>
      <c r="AS18" s="45">
        <v>16.63</v>
      </c>
      <c r="AT18" s="17">
        <f t="shared" si="4"/>
        <v>54.042857142857144</v>
      </c>
      <c r="AU18" s="42">
        <v>39.26</v>
      </c>
      <c r="AV18" s="42">
        <v>25.46</v>
      </c>
      <c r="AW18" s="42">
        <v>59.15</v>
      </c>
      <c r="AX18" s="42">
        <v>23.34</v>
      </c>
      <c r="AY18" s="17">
        <f t="shared" si="5"/>
        <v>36.802500000000002</v>
      </c>
      <c r="AZ18" s="42">
        <v>37.729999999999997</v>
      </c>
      <c r="BA18" s="42">
        <v>26.78</v>
      </c>
      <c r="BB18" s="42">
        <v>64.38</v>
      </c>
      <c r="BC18" s="42">
        <v>16.09</v>
      </c>
      <c r="BD18" s="17">
        <f t="shared" si="6"/>
        <v>36.244999999999997</v>
      </c>
      <c r="BE18" s="42">
        <v>28.77</v>
      </c>
      <c r="BF18" s="42">
        <v>18.04</v>
      </c>
      <c r="BG18" s="42">
        <v>4.95</v>
      </c>
      <c r="BH18" s="17">
        <f t="shared" si="7"/>
        <v>17.253333333333334</v>
      </c>
    </row>
    <row r="19" spans="1:60" x14ac:dyDescent="0.25">
      <c r="A19" s="24" t="s">
        <v>17</v>
      </c>
      <c r="B19" s="45">
        <v>68.13</v>
      </c>
      <c r="C19" s="45">
        <v>79.12</v>
      </c>
      <c r="D19" s="45">
        <v>75.819999999999993</v>
      </c>
      <c r="E19" s="45">
        <v>57.14</v>
      </c>
      <c r="F19" s="45">
        <v>65.930000000000007</v>
      </c>
      <c r="G19" s="45">
        <v>80.22</v>
      </c>
      <c r="H19" s="45">
        <v>53.85</v>
      </c>
      <c r="I19" s="45">
        <v>36.26</v>
      </c>
      <c r="J19" s="45">
        <v>72.53</v>
      </c>
      <c r="K19" s="45">
        <v>35.159999999999997</v>
      </c>
      <c r="L19" s="45">
        <v>63.19</v>
      </c>
      <c r="M19" s="45">
        <v>47.25</v>
      </c>
      <c r="N19" s="16">
        <f t="shared" si="0"/>
        <v>61.216666666666661</v>
      </c>
      <c r="O19" s="42">
        <v>70.239999999999995</v>
      </c>
      <c r="P19" s="42">
        <v>79.760000000000005</v>
      </c>
      <c r="Q19" s="42">
        <v>78.569999999999993</v>
      </c>
      <c r="R19" s="42">
        <v>59.52</v>
      </c>
      <c r="S19" s="42">
        <v>59.52</v>
      </c>
      <c r="T19" s="42">
        <v>88.1</v>
      </c>
      <c r="U19" s="42">
        <v>83.33</v>
      </c>
      <c r="V19" s="42">
        <v>32.14</v>
      </c>
      <c r="W19" s="42">
        <v>61.9</v>
      </c>
      <c r="X19" s="42">
        <v>38.1</v>
      </c>
      <c r="Y19" s="42">
        <v>57.74</v>
      </c>
      <c r="Z19" s="42">
        <v>69.05</v>
      </c>
      <c r="AA19" s="17">
        <f t="shared" si="1"/>
        <v>64.830833333333331</v>
      </c>
      <c r="AB19" s="24">
        <v>74.239999999999995</v>
      </c>
      <c r="AC19" s="24">
        <v>83.33</v>
      </c>
      <c r="AD19" s="24">
        <v>78.790000000000006</v>
      </c>
      <c r="AE19" s="13">
        <f t="shared" si="2"/>
        <v>81.06</v>
      </c>
      <c r="AF19" s="24">
        <v>69.7</v>
      </c>
      <c r="AG19" s="24">
        <v>89.39</v>
      </c>
      <c r="AH19" s="24">
        <v>66.67</v>
      </c>
      <c r="AI19" s="24">
        <v>92.42</v>
      </c>
      <c r="AJ19" s="24">
        <v>65.150000000000006</v>
      </c>
      <c r="AK19" s="24">
        <v>69.7</v>
      </c>
      <c r="AL19" s="24">
        <v>74.239999999999995</v>
      </c>
      <c r="AM19" s="24">
        <v>50</v>
      </c>
      <c r="AN19" s="13">
        <f t="shared" si="3"/>
        <v>62.12</v>
      </c>
      <c r="AO19" s="45">
        <v>45.45</v>
      </c>
      <c r="AP19" s="45">
        <v>32.58</v>
      </c>
      <c r="AQ19" s="45">
        <v>31.82</v>
      </c>
      <c r="AR19" s="45">
        <v>34.85</v>
      </c>
      <c r="AS19" s="45">
        <v>21.97</v>
      </c>
      <c r="AT19" s="17">
        <f t="shared" si="4"/>
        <v>59.794285714285728</v>
      </c>
      <c r="AU19" s="42">
        <v>8.7899999999999991</v>
      </c>
      <c r="AV19" s="42">
        <v>18.68</v>
      </c>
      <c r="AW19" s="42">
        <v>49.45</v>
      </c>
      <c r="AX19" s="42">
        <v>5.49</v>
      </c>
      <c r="AY19" s="17">
        <f t="shared" si="5"/>
        <v>20.602499999999999</v>
      </c>
      <c r="AZ19" s="42">
        <v>15.48</v>
      </c>
      <c r="BA19" s="42">
        <v>14.88</v>
      </c>
      <c r="BB19" s="42">
        <v>58.33</v>
      </c>
      <c r="BC19" s="42">
        <v>5.95</v>
      </c>
      <c r="BD19" s="17">
        <f t="shared" si="6"/>
        <v>23.66</v>
      </c>
      <c r="BE19" s="42">
        <v>56.06</v>
      </c>
      <c r="BF19" s="42">
        <v>5.3</v>
      </c>
      <c r="BG19" s="42">
        <v>3.03</v>
      </c>
      <c r="BH19" s="17">
        <f t="shared" si="7"/>
        <v>21.463333333333335</v>
      </c>
    </row>
    <row r="20" spans="1:60" x14ac:dyDescent="0.25">
      <c r="A20" s="24" t="s">
        <v>18</v>
      </c>
      <c r="B20" s="45">
        <v>75.62</v>
      </c>
      <c r="C20" s="45">
        <v>78.45</v>
      </c>
      <c r="D20" s="45">
        <v>83.04</v>
      </c>
      <c r="E20" s="45">
        <v>59.01</v>
      </c>
      <c r="F20" s="45">
        <v>69.61</v>
      </c>
      <c r="G20" s="45">
        <v>81.27</v>
      </c>
      <c r="H20" s="45">
        <v>56.89</v>
      </c>
      <c r="I20" s="45">
        <v>39.93</v>
      </c>
      <c r="J20" s="45">
        <v>60.42</v>
      </c>
      <c r="K20" s="45">
        <v>48.41</v>
      </c>
      <c r="L20" s="45">
        <v>50.18</v>
      </c>
      <c r="M20" s="45">
        <v>59.01</v>
      </c>
      <c r="N20" s="16">
        <f t="shared" si="0"/>
        <v>63.48666666666665</v>
      </c>
      <c r="O20" s="42">
        <v>68.69</v>
      </c>
      <c r="P20" s="42">
        <v>85.35</v>
      </c>
      <c r="Q20" s="42">
        <v>79.290000000000006</v>
      </c>
      <c r="R20" s="42">
        <v>82.32</v>
      </c>
      <c r="S20" s="42">
        <v>80.81</v>
      </c>
      <c r="T20" s="42">
        <v>72.22</v>
      </c>
      <c r="U20" s="42">
        <v>54.55</v>
      </c>
      <c r="V20" s="42">
        <v>51.01</v>
      </c>
      <c r="W20" s="42">
        <v>71.209999999999994</v>
      </c>
      <c r="X20" s="42">
        <v>42.93</v>
      </c>
      <c r="Y20" s="42">
        <v>44.44</v>
      </c>
      <c r="Z20" s="42">
        <v>65.150000000000006</v>
      </c>
      <c r="AA20" s="17">
        <f t="shared" si="1"/>
        <v>66.497499999999988</v>
      </c>
      <c r="AB20" s="24">
        <v>71.94</v>
      </c>
      <c r="AC20" s="24">
        <v>90.29</v>
      </c>
      <c r="AD20" s="24">
        <v>60.79</v>
      </c>
      <c r="AE20" s="13">
        <f t="shared" si="2"/>
        <v>75.540000000000006</v>
      </c>
      <c r="AF20" s="24">
        <v>66.55</v>
      </c>
      <c r="AG20" s="24">
        <v>78.42</v>
      </c>
      <c r="AH20" s="24">
        <v>67.63</v>
      </c>
      <c r="AI20" s="24">
        <v>71.94</v>
      </c>
      <c r="AJ20" s="24">
        <v>67.989999999999995</v>
      </c>
      <c r="AK20" s="24">
        <v>43.17</v>
      </c>
      <c r="AL20" s="24">
        <v>59.71</v>
      </c>
      <c r="AM20" s="24">
        <v>24.46</v>
      </c>
      <c r="AN20" s="13">
        <f t="shared" si="3"/>
        <v>42.085000000000001</v>
      </c>
      <c r="AO20" s="45">
        <v>56.83</v>
      </c>
      <c r="AP20" s="45">
        <v>33.81</v>
      </c>
      <c r="AQ20" s="45">
        <v>39.75</v>
      </c>
      <c r="AR20" s="45">
        <v>35.07</v>
      </c>
      <c r="AS20" s="45">
        <v>13.31</v>
      </c>
      <c r="AT20" s="17">
        <f t="shared" si="4"/>
        <v>54.573928571428588</v>
      </c>
      <c r="AU20" s="42">
        <v>33.22</v>
      </c>
      <c r="AV20" s="42">
        <v>27.39</v>
      </c>
      <c r="AW20" s="42">
        <v>56.54</v>
      </c>
      <c r="AX20" s="42">
        <v>13.07</v>
      </c>
      <c r="AY20" s="17">
        <f t="shared" si="5"/>
        <v>32.555</v>
      </c>
      <c r="AZ20" s="42">
        <v>28.79</v>
      </c>
      <c r="BA20" s="42">
        <v>18.940000000000001</v>
      </c>
      <c r="BB20" s="42">
        <v>38.89</v>
      </c>
      <c r="BC20" s="42">
        <v>9.34</v>
      </c>
      <c r="BD20" s="17">
        <f t="shared" si="6"/>
        <v>23.990000000000002</v>
      </c>
      <c r="BE20" s="42">
        <v>32.369999999999997</v>
      </c>
      <c r="BF20" s="42">
        <v>17.27</v>
      </c>
      <c r="BG20" s="42">
        <v>5.04</v>
      </c>
      <c r="BH20" s="17">
        <f t="shared" si="7"/>
        <v>18.226666666666667</v>
      </c>
    </row>
    <row r="21" spans="1:60" x14ac:dyDescent="0.25">
      <c r="A21" s="24" t="s">
        <v>19</v>
      </c>
      <c r="B21" s="45">
        <v>71.89</v>
      </c>
      <c r="C21" s="45">
        <v>81.14</v>
      </c>
      <c r="D21" s="45">
        <v>87.9</v>
      </c>
      <c r="E21" s="45">
        <v>72.95</v>
      </c>
      <c r="F21" s="45">
        <v>72.95</v>
      </c>
      <c r="G21" s="45">
        <v>84.7</v>
      </c>
      <c r="H21" s="45">
        <v>65.12</v>
      </c>
      <c r="I21" s="45">
        <v>29.89</v>
      </c>
      <c r="J21" s="45">
        <v>72.239999999999995</v>
      </c>
      <c r="K21" s="45">
        <v>43.77</v>
      </c>
      <c r="L21" s="45">
        <v>52.67</v>
      </c>
      <c r="M21" s="45">
        <v>52.67</v>
      </c>
      <c r="N21" s="16">
        <f t="shared" si="0"/>
        <v>65.657499999999985</v>
      </c>
      <c r="O21" s="42">
        <v>78.72</v>
      </c>
      <c r="P21" s="42">
        <v>82.09</v>
      </c>
      <c r="Q21" s="42">
        <v>81.08</v>
      </c>
      <c r="R21" s="42">
        <v>73.31</v>
      </c>
      <c r="S21" s="42">
        <v>76.010000000000005</v>
      </c>
      <c r="T21" s="42">
        <v>89.86</v>
      </c>
      <c r="U21" s="42">
        <v>60.81</v>
      </c>
      <c r="V21" s="42">
        <v>43.24</v>
      </c>
      <c r="W21" s="42">
        <v>74.66</v>
      </c>
      <c r="X21" s="42">
        <v>42.91</v>
      </c>
      <c r="Y21" s="42">
        <v>57.26</v>
      </c>
      <c r="Z21" s="42">
        <v>76.010000000000005</v>
      </c>
      <c r="AA21" s="17">
        <f t="shared" si="1"/>
        <v>69.663333333333327</v>
      </c>
      <c r="AB21" s="24">
        <v>77.06</v>
      </c>
      <c r="AC21" s="24">
        <v>92.64</v>
      </c>
      <c r="AD21" s="24">
        <v>63.64</v>
      </c>
      <c r="AE21" s="13">
        <f t="shared" si="2"/>
        <v>78.14</v>
      </c>
      <c r="AF21" s="24">
        <v>79.22</v>
      </c>
      <c r="AG21" s="24">
        <v>85.71</v>
      </c>
      <c r="AH21" s="24">
        <v>79.650000000000006</v>
      </c>
      <c r="AI21" s="24">
        <v>76.62</v>
      </c>
      <c r="AJ21" s="24">
        <v>68.83</v>
      </c>
      <c r="AK21" s="24">
        <v>72.290000000000006</v>
      </c>
      <c r="AL21" s="24">
        <v>55.84</v>
      </c>
      <c r="AM21" s="24">
        <v>29</v>
      </c>
      <c r="AN21" s="13">
        <f t="shared" si="3"/>
        <v>42.42</v>
      </c>
      <c r="AO21" s="45">
        <v>68.400000000000006</v>
      </c>
      <c r="AP21" s="45">
        <v>37.229999999999997</v>
      </c>
      <c r="AQ21" s="45">
        <v>43.29</v>
      </c>
      <c r="AR21" s="45">
        <v>31.82</v>
      </c>
      <c r="AS21" s="45">
        <v>18.18</v>
      </c>
      <c r="AT21" s="17">
        <f t="shared" si="4"/>
        <v>61.347142857142849</v>
      </c>
      <c r="AU21" s="42">
        <v>22.78</v>
      </c>
      <c r="AV21" s="42">
        <v>16.55</v>
      </c>
      <c r="AW21" s="42">
        <v>43.77</v>
      </c>
      <c r="AX21" s="42">
        <v>19.04</v>
      </c>
      <c r="AY21" s="17">
        <f t="shared" si="5"/>
        <v>25.534999999999997</v>
      </c>
      <c r="AZ21" s="42">
        <v>16.55</v>
      </c>
      <c r="BA21" s="42">
        <v>17.739999999999998</v>
      </c>
      <c r="BB21" s="42">
        <v>56.76</v>
      </c>
      <c r="BC21" s="42">
        <v>13.68</v>
      </c>
      <c r="BD21" s="17">
        <f t="shared" si="6"/>
        <v>26.182499999999997</v>
      </c>
      <c r="BE21" s="42">
        <v>47.62</v>
      </c>
      <c r="BF21" s="42">
        <v>22.94</v>
      </c>
      <c r="BG21" s="42">
        <v>6.71</v>
      </c>
      <c r="BH21" s="17">
        <f t="shared" si="7"/>
        <v>25.756666666666664</v>
      </c>
    </row>
    <row r="22" spans="1:60" x14ac:dyDescent="0.25">
      <c r="A22" s="24" t="s">
        <v>63</v>
      </c>
      <c r="B22" s="45">
        <v>79.56</v>
      </c>
      <c r="C22" s="45">
        <v>76.73</v>
      </c>
      <c r="D22" s="45">
        <v>79.87</v>
      </c>
      <c r="E22" s="45">
        <v>62.58</v>
      </c>
      <c r="F22" s="45">
        <v>66.349999999999994</v>
      </c>
      <c r="G22" s="45">
        <v>79.25</v>
      </c>
      <c r="H22" s="45">
        <v>61.32</v>
      </c>
      <c r="I22" s="45">
        <v>46.86</v>
      </c>
      <c r="J22" s="45">
        <v>73.58</v>
      </c>
      <c r="K22" s="45">
        <v>39.94</v>
      </c>
      <c r="L22" s="45">
        <v>45.44</v>
      </c>
      <c r="M22" s="45">
        <v>53.77</v>
      </c>
      <c r="N22" s="16">
        <f t="shared" si="0"/>
        <v>63.770833333333336</v>
      </c>
      <c r="O22" s="42">
        <v>74.489999999999995</v>
      </c>
      <c r="P22" s="42">
        <v>77.89</v>
      </c>
      <c r="Q22" s="42">
        <v>84.01</v>
      </c>
      <c r="R22" s="42">
        <v>57.82</v>
      </c>
      <c r="S22" s="42">
        <v>56.46</v>
      </c>
      <c r="T22" s="42">
        <v>74.150000000000006</v>
      </c>
      <c r="U22" s="42">
        <v>62.24</v>
      </c>
      <c r="V22" s="42">
        <v>47.62</v>
      </c>
      <c r="W22" s="42">
        <v>74.83</v>
      </c>
      <c r="X22" s="42">
        <v>41.84</v>
      </c>
      <c r="Y22" s="42">
        <v>57.65</v>
      </c>
      <c r="Z22" s="42">
        <v>47.28</v>
      </c>
      <c r="AA22" s="17">
        <f t="shared" si="1"/>
        <v>63.023333333333333</v>
      </c>
      <c r="AB22" s="24">
        <v>80.13</v>
      </c>
      <c r="AC22" s="24">
        <v>92.95</v>
      </c>
      <c r="AD22" s="24">
        <v>55.77</v>
      </c>
      <c r="AE22" s="13">
        <f t="shared" si="2"/>
        <v>74.36</v>
      </c>
      <c r="AF22" s="24">
        <v>76.92</v>
      </c>
      <c r="AG22" s="24">
        <v>76.28</v>
      </c>
      <c r="AH22" s="24">
        <v>78.849999999999994</v>
      </c>
      <c r="AI22" s="24">
        <v>79.17</v>
      </c>
      <c r="AJ22" s="24">
        <v>68.27</v>
      </c>
      <c r="AK22" s="24">
        <v>66.349999999999994</v>
      </c>
      <c r="AL22" s="24">
        <v>41.35</v>
      </c>
      <c r="AM22" s="24">
        <v>19.87</v>
      </c>
      <c r="AN22" s="13">
        <f t="shared" si="3"/>
        <v>30.61</v>
      </c>
      <c r="AO22" s="45">
        <v>57.69</v>
      </c>
      <c r="AP22" s="45">
        <v>48.24</v>
      </c>
      <c r="AQ22" s="45">
        <v>39.1</v>
      </c>
      <c r="AR22" s="45">
        <v>31.57</v>
      </c>
      <c r="AS22" s="45">
        <v>15.54</v>
      </c>
      <c r="AT22" s="17">
        <f t="shared" si="4"/>
        <v>58.791428571428582</v>
      </c>
      <c r="AU22" s="42">
        <v>30.5</v>
      </c>
      <c r="AV22" s="42">
        <v>26.89</v>
      </c>
      <c r="AW22" s="42">
        <v>36.79</v>
      </c>
      <c r="AX22" s="42">
        <v>5.5</v>
      </c>
      <c r="AY22" s="17">
        <f t="shared" si="5"/>
        <v>24.92</v>
      </c>
      <c r="AZ22" s="42">
        <v>31.29</v>
      </c>
      <c r="BA22" s="42">
        <v>25.34</v>
      </c>
      <c r="BB22" s="42">
        <v>40.479999999999997</v>
      </c>
      <c r="BC22" s="42">
        <v>8.67</v>
      </c>
      <c r="BD22" s="17">
        <f t="shared" si="6"/>
        <v>26.444999999999997</v>
      </c>
      <c r="BE22" s="42">
        <v>21.79</v>
      </c>
      <c r="BF22" s="42">
        <v>8.65</v>
      </c>
      <c r="BG22" s="42">
        <v>6.25</v>
      </c>
      <c r="BH22" s="17">
        <f t="shared" si="7"/>
        <v>12.229999999999999</v>
      </c>
    </row>
    <row r="23" spans="1:60" x14ac:dyDescent="0.25">
      <c r="A23" s="24" t="s">
        <v>20</v>
      </c>
      <c r="B23" s="45">
        <v>69.64</v>
      </c>
      <c r="C23" s="45">
        <v>85.83</v>
      </c>
      <c r="D23" s="45">
        <v>74.489999999999995</v>
      </c>
      <c r="E23" s="45">
        <v>67.209999999999994</v>
      </c>
      <c r="F23" s="45">
        <v>65.989999999999995</v>
      </c>
      <c r="G23" s="45">
        <v>84.62</v>
      </c>
      <c r="H23" s="45">
        <v>67.61</v>
      </c>
      <c r="I23" s="45">
        <v>42.11</v>
      </c>
      <c r="J23" s="45">
        <v>66.400000000000006</v>
      </c>
      <c r="K23" s="45">
        <v>46.15</v>
      </c>
      <c r="L23" s="45">
        <v>64.78</v>
      </c>
      <c r="M23" s="45">
        <v>61.54</v>
      </c>
      <c r="N23" s="16">
        <f t="shared" si="0"/>
        <v>66.364166666666662</v>
      </c>
      <c r="O23" s="42">
        <v>71.89</v>
      </c>
      <c r="P23" s="42">
        <v>76.959999999999994</v>
      </c>
      <c r="Q23" s="42">
        <v>78.34</v>
      </c>
      <c r="R23" s="42">
        <v>71.430000000000007</v>
      </c>
      <c r="S23" s="42">
        <v>74.19</v>
      </c>
      <c r="T23" s="42">
        <v>83.41</v>
      </c>
      <c r="U23" s="42">
        <v>66.819999999999993</v>
      </c>
      <c r="V23" s="42">
        <v>34.56</v>
      </c>
      <c r="W23" s="42">
        <v>70.97</v>
      </c>
      <c r="X23" s="42">
        <v>43.32</v>
      </c>
      <c r="Y23" s="42">
        <v>60.6</v>
      </c>
      <c r="Z23" s="42">
        <v>37.79</v>
      </c>
      <c r="AA23" s="17">
        <f t="shared" si="1"/>
        <v>64.19</v>
      </c>
      <c r="AB23" s="24">
        <v>67.7</v>
      </c>
      <c r="AC23" s="24">
        <v>83.19</v>
      </c>
      <c r="AD23" s="24">
        <v>68.58</v>
      </c>
      <c r="AE23" s="13">
        <f t="shared" si="2"/>
        <v>75.884999999999991</v>
      </c>
      <c r="AF23" s="24">
        <v>65.040000000000006</v>
      </c>
      <c r="AG23" s="24">
        <v>87.61</v>
      </c>
      <c r="AH23" s="24">
        <v>67.260000000000005</v>
      </c>
      <c r="AI23" s="24">
        <v>83.19</v>
      </c>
      <c r="AJ23" s="24">
        <v>52.65</v>
      </c>
      <c r="AK23" s="24">
        <v>38.5</v>
      </c>
      <c r="AL23" s="24">
        <v>50.88</v>
      </c>
      <c r="AM23" s="24">
        <v>17.260000000000002</v>
      </c>
      <c r="AN23" s="13">
        <f t="shared" si="3"/>
        <v>34.07</v>
      </c>
      <c r="AO23" s="45">
        <v>39.380000000000003</v>
      </c>
      <c r="AP23" s="45">
        <v>37.83</v>
      </c>
      <c r="AQ23" s="45">
        <v>35.619999999999997</v>
      </c>
      <c r="AR23" s="45">
        <v>34.96</v>
      </c>
      <c r="AS23" s="45">
        <v>15.93</v>
      </c>
      <c r="AT23" s="17">
        <f t="shared" si="4"/>
        <v>52.544642857142868</v>
      </c>
      <c r="AU23" s="42">
        <v>26.72</v>
      </c>
      <c r="AV23" s="42">
        <v>25.3</v>
      </c>
      <c r="AW23" s="42">
        <v>64.78</v>
      </c>
      <c r="AX23" s="42">
        <v>10.53</v>
      </c>
      <c r="AY23" s="17">
        <f t="shared" si="5"/>
        <v>31.8325</v>
      </c>
      <c r="AZ23" s="42">
        <v>35.479999999999997</v>
      </c>
      <c r="BA23" s="42">
        <v>28.11</v>
      </c>
      <c r="BB23" s="42">
        <v>67.739999999999995</v>
      </c>
      <c r="BC23" s="42">
        <v>17.510000000000002</v>
      </c>
      <c r="BD23" s="17">
        <f t="shared" si="6"/>
        <v>37.209999999999994</v>
      </c>
      <c r="BE23" s="42">
        <v>24.78</v>
      </c>
      <c r="BF23" s="42">
        <v>17.920000000000002</v>
      </c>
      <c r="BG23" s="42">
        <v>7.74</v>
      </c>
      <c r="BH23" s="17">
        <f t="shared" si="7"/>
        <v>16.813333333333336</v>
      </c>
    </row>
    <row r="24" spans="1:60" x14ac:dyDescent="0.25">
      <c r="A24" s="24" t="s">
        <v>21</v>
      </c>
      <c r="B24" s="45">
        <v>75.06</v>
      </c>
      <c r="C24" s="45">
        <v>73.33</v>
      </c>
      <c r="D24" s="45">
        <v>78.77</v>
      </c>
      <c r="E24" s="45">
        <v>67.16</v>
      </c>
      <c r="F24" s="45">
        <v>70.62</v>
      </c>
      <c r="G24" s="45">
        <v>80.25</v>
      </c>
      <c r="H24" s="45">
        <v>60.49</v>
      </c>
      <c r="I24" s="45">
        <v>45.43</v>
      </c>
      <c r="J24" s="45">
        <v>65.930000000000007</v>
      </c>
      <c r="K24" s="45">
        <v>42.72</v>
      </c>
      <c r="L24" s="45">
        <v>37.53</v>
      </c>
      <c r="M24" s="45">
        <v>50.12</v>
      </c>
      <c r="N24" s="16">
        <f t="shared" si="0"/>
        <v>62.284166666666664</v>
      </c>
      <c r="O24" s="42">
        <v>78.83</v>
      </c>
      <c r="P24" s="42">
        <v>80.290000000000006</v>
      </c>
      <c r="Q24" s="42">
        <v>72.989999999999995</v>
      </c>
      <c r="R24" s="42">
        <v>71.53</v>
      </c>
      <c r="S24" s="42">
        <v>74.45</v>
      </c>
      <c r="T24" s="42">
        <v>77.13</v>
      </c>
      <c r="U24" s="42">
        <v>63.26</v>
      </c>
      <c r="V24" s="42">
        <v>53.28</v>
      </c>
      <c r="W24" s="42">
        <v>70.8</v>
      </c>
      <c r="X24" s="42">
        <v>47.93</v>
      </c>
      <c r="Y24" s="42">
        <v>41.85</v>
      </c>
      <c r="Z24" s="42">
        <v>61.07</v>
      </c>
      <c r="AA24" s="17">
        <f t="shared" si="1"/>
        <v>66.117499999999993</v>
      </c>
      <c r="AB24" s="24">
        <v>78.16</v>
      </c>
      <c r="AC24" s="24">
        <v>89.89</v>
      </c>
      <c r="AD24" s="24">
        <v>62.99</v>
      </c>
      <c r="AE24" s="13">
        <f t="shared" si="2"/>
        <v>76.44</v>
      </c>
      <c r="AF24" s="24">
        <v>75.63</v>
      </c>
      <c r="AG24" s="24">
        <v>84.83</v>
      </c>
      <c r="AH24" s="24">
        <v>73.33</v>
      </c>
      <c r="AI24" s="24">
        <v>77.7</v>
      </c>
      <c r="AJ24" s="24">
        <v>57.7</v>
      </c>
      <c r="AK24" s="24">
        <v>51.03</v>
      </c>
      <c r="AL24" s="24">
        <v>43.68</v>
      </c>
      <c r="AM24" s="24">
        <v>25.52</v>
      </c>
      <c r="AN24" s="13">
        <f t="shared" si="3"/>
        <v>34.6</v>
      </c>
      <c r="AO24" s="45">
        <v>45.06</v>
      </c>
      <c r="AP24" s="45">
        <v>27.47</v>
      </c>
      <c r="AQ24" s="45">
        <v>41.26</v>
      </c>
      <c r="AR24" s="45">
        <v>27.36</v>
      </c>
      <c r="AS24" s="45">
        <v>17.13</v>
      </c>
      <c r="AT24" s="17">
        <f t="shared" si="4"/>
        <v>54.835714285714289</v>
      </c>
      <c r="AU24" s="42">
        <v>41.48</v>
      </c>
      <c r="AV24" s="42">
        <v>26.67</v>
      </c>
      <c r="AW24" s="42">
        <v>44.44</v>
      </c>
      <c r="AX24" s="42">
        <v>14.94</v>
      </c>
      <c r="AY24" s="17">
        <f t="shared" si="5"/>
        <v>31.8825</v>
      </c>
      <c r="AZ24" s="42">
        <v>47.45</v>
      </c>
      <c r="BA24" s="42">
        <v>28.22</v>
      </c>
      <c r="BB24" s="42">
        <v>54.01</v>
      </c>
      <c r="BC24" s="42">
        <v>24.94</v>
      </c>
      <c r="BD24" s="17">
        <f t="shared" si="6"/>
        <v>38.655000000000001</v>
      </c>
      <c r="BE24" s="42">
        <v>39.54</v>
      </c>
      <c r="BF24" s="42">
        <v>19.2</v>
      </c>
      <c r="BG24" s="42">
        <v>4.9400000000000004</v>
      </c>
      <c r="BH24" s="17">
        <f t="shared" si="7"/>
        <v>21.226666666666663</v>
      </c>
    </row>
    <row r="25" spans="1:60" x14ac:dyDescent="0.25">
      <c r="A25" s="24" t="s">
        <v>22</v>
      </c>
      <c r="B25" s="45">
        <v>69.709999999999994</v>
      </c>
      <c r="C25" s="45">
        <v>74.16</v>
      </c>
      <c r="D25" s="45">
        <v>72.38</v>
      </c>
      <c r="E25" s="45">
        <v>58.57</v>
      </c>
      <c r="F25" s="45">
        <v>62.81</v>
      </c>
      <c r="G25" s="45">
        <v>83.52</v>
      </c>
      <c r="H25" s="45">
        <v>54.34</v>
      </c>
      <c r="I25" s="45">
        <v>48.33</v>
      </c>
      <c r="J25" s="45">
        <v>62.81</v>
      </c>
      <c r="K25" s="45">
        <v>32.74</v>
      </c>
      <c r="L25" s="45">
        <v>49.55</v>
      </c>
      <c r="M25" s="45">
        <v>55.01</v>
      </c>
      <c r="N25" s="16">
        <f t="shared" si="0"/>
        <v>60.327500000000008</v>
      </c>
      <c r="O25" s="42">
        <v>71.8</v>
      </c>
      <c r="P25" s="42">
        <v>71.8</v>
      </c>
      <c r="Q25" s="42">
        <v>69.63</v>
      </c>
      <c r="R25" s="42">
        <v>64.86</v>
      </c>
      <c r="S25" s="42">
        <v>68.55</v>
      </c>
      <c r="T25" s="42">
        <v>85.25</v>
      </c>
      <c r="U25" s="42">
        <v>60.74</v>
      </c>
      <c r="V25" s="42">
        <v>47.29</v>
      </c>
      <c r="W25" s="42">
        <v>69.2</v>
      </c>
      <c r="X25" s="42">
        <v>52.06</v>
      </c>
      <c r="Y25" s="42">
        <v>60.3</v>
      </c>
      <c r="Z25" s="42">
        <v>69.2</v>
      </c>
      <c r="AA25" s="17">
        <f t="shared" si="1"/>
        <v>65.89</v>
      </c>
      <c r="AB25" s="24">
        <v>72.47</v>
      </c>
      <c r="AC25" s="24">
        <v>79.040000000000006</v>
      </c>
      <c r="AD25" s="24">
        <v>67.930000000000007</v>
      </c>
      <c r="AE25" s="13">
        <f t="shared" si="2"/>
        <v>73.485000000000014</v>
      </c>
      <c r="AF25" s="24">
        <v>68.180000000000007</v>
      </c>
      <c r="AG25" s="24">
        <v>82.07</v>
      </c>
      <c r="AH25" s="24">
        <v>75.510000000000005</v>
      </c>
      <c r="AI25" s="24">
        <v>83.59</v>
      </c>
      <c r="AJ25" s="24">
        <v>55.81</v>
      </c>
      <c r="AK25" s="24">
        <v>40.909999999999997</v>
      </c>
      <c r="AL25" s="24">
        <v>58.33</v>
      </c>
      <c r="AM25" s="24">
        <v>42.93</v>
      </c>
      <c r="AN25" s="13">
        <f t="shared" si="3"/>
        <v>50.629999999999995</v>
      </c>
      <c r="AO25" s="45">
        <v>52.02</v>
      </c>
      <c r="AP25" s="45">
        <v>24.87</v>
      </c>
      <c r="AQ25" s="45">
        <v>34.72</v>
      </c>
      <c r="AR25" s="45">
        <v>28.16</v>
      </c>
      <c r="AS25" s="45">
        <v>14.39</v>
      </c>
      <c r="AT25" s="17">
        <f t="shared" si="4"/>
        <v>54.058214285714293</v>
      </c>
      <c r="AU25" s="42">
        <v>26.28</v>
      </c>
      <c r="AV25" s="42">
        <v>15.26</v>
      </c>
      <c r="AW25" s="42">
        <v>53.9</v>
      </c>
      <c r="AX25" s="42">
        <v>10.02</v>
      </c>
      <c r="AY25" s="17">
        <f t="shared" si="5"/>
        <v>26.364999999999998</v>
      </c>
      <c r="AZ25" s="42">
        <v>23.64</v>
      </c>
      <c r="BA25" s="42">
        <v>21.15</v>
      </c>
      <c r="BB25" s="42">
        <v>65.73</v>
      </c>
      <c r="BC25" s="42">
        <v>13.77</v>
      </c>
      <c r="BD25" s="17">
        <f t="shared" si="6"/>
        <v>31.072500000000002</v>
      </c>
      <c r="BE25" s="42">
        <v>35.1</v>
      </c>
      <c r="BF25" s="42">
        <v>16.41</v>
      </c>
      <c r="BG25" s="42">
        <v>7.07</v>
      </c>
      <c r="BH25" s="17">
        <f t="shared" si="7"/>
        <v>19.526666666666667</v>
      </c>
    </row>
    <row r="26" spans="1:60" x14ac:dyDescent="0.25">
      <c r="A26" s="24" t="s">
        <v>23</v>
      </c>
      <c r="B26" s="45">
        <v>74.819999999999993</v>
      </c>
      <c r="C26" s="45">
        <v>79.73</v>
      </c>
      <c r="D26" s="45">
        <v>81.150000000000006</v>
      </c>
      <c r="E26" s="45">
        <v>75.819999999999993</v>
      </c>
      <c r="F26" s="45">
        <v>70.489999999999995</v>
      </c>
      <c r="G26" s="45">
        <v>84.95</v>
      </c>
      <c r="H26" s="45">
        <v>60.51</v>
      </c>
      <c r="I26" s="45">
        <v>49.79</v>
      </c>
      <c r="J26" s="45">
        <v>69.430000000000007</v>
      </c>
      <c r="K26" s="45">
        <v>52.27</v>
      </c>
      <c r="L26" s="45">
        <v>47.31</v>
      </c>
      <c r="M26" s="45">
        <v>58.76</v>
      </c>
      <c r="N26" s="16">
        <f t="shared" si="0"/>
        <v>67.085833333333326</v>
      </c>
      <c r="O26" s="42">
        <v>80.47</v>
      </c>
      <c r="P26" s="42">
        <v>78.83</v>
      </c>
      <c r="Q26" s="42">
        <v>87.13</v>
      </c>
      <c r="R26" s="42">
        <v>75.41</v>
      </c>
      <c r="S26" s="42">
        <v>73.819999999999993</v>
      </c>
      <c r="T26" s="42">
        <v>82.35</v>
      </c>
      <c r="U26" s="42">
        <v>60.08</v>
      </c>
      <c r="V26" s="42">
        <v>50.48</v>
      </c>
      <c r="W26" s="42">
        <v>75.41</v>
      </c>
      <c r="X26" s="42">
        <v>49.57</v>
      </c>
      <c r="Y26" s="42">
        <v>47.49</v>
      </c>
      <c r="Z26" s="42">
        <v>61.43</v>
      </c>
      <c r="AA26" s="17">
        <f t="shared" si="1"/>
        <v>68.539166666666674</v>
      </c>
      <c r="AB26" s="24">
        <v>73.17</v>
      </c>
      <c r="AC26" s="24">
        <v>86.82</v>
      </c>
      <c r="AD26" s="24">
        <v>58.29</v>
      </c>
      <c r="AE26" s="13">
        <f t="shared" si="2"/>
        <v>72.554999999999993</v>
      </c>
      <c r="AF26" s="24">
        <v>72.5</v>
      </c>
      <c r="AG26" s="24">
        <v>86.15</v>
      </c>
      <c r="AH26" s="24">
        <v>75.95</v>
      </c>
      <c r="AI26" s="24">
        <v>75.64</v>
      </c>
      <c r="AJ26" s="24">
        <v>63.18</v>
      </c>
      <c r="AK26" s="24">
        <v>54.27</v>
      </c>
      <c r="AL26" s="24">
        <v>49.18</v>
      </c>
      <c r="AM26" s="24">
        <v>28.89</v>
      </c>
      <c r="AN26" s="13">
        <f t="shared" si="3"/>
        <v>39.034999999999997</v>
      </c>
      <c r="AO26" s="45">
        <v>51.85</v>
      </c>
      <c r="AP26" s="45">
        <v>32.03</v>
      </c>
      <c r="AQ26" s="45">
        <v>46.96</v>
      </c>
      <c r="AR26" s="45">
        <v>35.380000000000003</v>
      </c>
      <c r="AS26" s="45">
        <v>22.76</v>
      </c>
      <c r="AT26" s="17">
        <f t="shared" si="4"/>
        <v>57.244999999999997</v>
      </c>
      <c r="AU26" s="42">
        <v>33.21</v>
      </c>
      <c r="AV26" s="42">
        <v>24.6</v>
      </c>
      <c r="AW26" s="42">
        <v>56.02</v>
      </c>
      <c r="AX26" s="42">
        <v>15.76</v>
      </c>
      <c r="AY26" s="17">
        <f t="shared" si="5"/>
        <v>32.397500000000001</v>
      </c>
      <c r="AZ26" s="42">
        <v>35.58</v>
      </c>
      <c r="BA26" s="42">
        <v>28.47</v>
      </c>
      <c r="BB26" s="42">
        <v>55.88</v>
      </c>
      <c r="BC26" s="42">
        <v>20.11</v>
      </c>
      <c r="BD26" s="17">
        <f t="shared" si="6"/>
        <v>35.010000000000005</v>
      </c>
      <c r="BE26" s="42">
        <v>35.119999999999997</v>
      </c>
      <c r="BF26" s="42">
        <v>24.59</v>
      </c>
      <c r="BG26" s="42">
        <v>8.99</v>
      </c>
      <c r="BH26" s="17">
        <f t="shared" si="7"/>
        <v>22.899999999999995</v>
      </c>
    </row>
    <row r="27" spans="1:60" x14ac:dyDescent="0.25">
      <c r="A27" s="24" t="s">
        <v>24</v>
      </c>
      <c r="B27" s="45">
        <v>78.17</v>
      </c>
      <c r="C27" s="45">
        <v>70.05</v>
      </c>
      <c r="D27" s="45">
        <v>83.25</v>
      </c>
      <c r="E27" s="45">
        <v>60.41</v>
      </c>
      <c r="F27" s="45">
        <v>72.59</v>
      </c>
      <c r="G27" s="45">
        <v>81.73</v>
      </c>
      <c r="H27" s="45">
        <v>62.44</v>
      </c>
      <c r="I27" s="45">
        <v>35.03</v>
      </c>
      <c r="J27" s="45">
        <v>68.02</v>
      </c>
      <c r="K27" s="45">
        <v>37.56</v>
      </c>
      <c r="L27" s="45">
        <v>44.16</v>
      </c>
      <c r="M27" s="45">
        <v>57.36</v>
      </c>
      <c r="N27" s="16">
        <f t="shared" si="0"/>
        <v>62.564166666666665</v>
      </c>
      <c r="O27" s="42">
        <v>72.08</v>
      </c>
      <c r="P27" s="42">
        <v>84.26</v>
      </c>
      <c r="Q27" s="42">
        <v>77.66</v>
      </c>
      <c r="R27" s="42">
        <v>63.96</v>
      </c>
      <c r="S27" s="42">
        <v>75.13</v>
      </c>
      <c r="T27" s="42">
        <v>82.74</v>
      </c>
      <c r="U27" s="42">
        <v>58.38</v>
      </c>
      <c r="V27" s="42">
        <v>37.56</v>
      </c>
      <c r="W27" s="42">
        <v>73.099999999999994</v>
      </c>
      <c r="X27" s="42">
        <v>44.16</v>
      </c>
      <c r="Y27" s="42">
        <v>52.54</v>
      </c>
      <c r="Z27" s="42">
        <v>62.44</v>
      </c>
      <c r="AA27" s="17">
        <f t="shared" si="1"/>
        <v>65.334166666666661</v>
      </c>
      <c r="AB27" s="24">
        <v>80.33</v>
      </c>
      <c r="AC27" s="24">
        <v>92.47</v>
      </c>
      <c r="AD27" s="24">
        <v>64.02</v>
      </c>
      <c r="AE27" s="13">
        <f t="shared" si="2"/>
        <v>78.245000000000005</v>
      </c>
      <c r="AF27" s="24">
        <v>70.290000000000006</v>
      </c>
      <c r="AG27" s="24">
        <v>87.87</v>
      </c>
      <c r="AH27" s="24">
        <v>63.6</v>
      </c>
      <c r="AI27" s="24">
        <v>81.59</v>
      </c>
      <c r="AJ27" s="24">
        <v>70.290000000000006</v>
      </c>
      <c r="AK27" s="24">
        <v>51.88</v>
      </c>
      <c r="AL27" s="24">
        <v>60.25</v>
      </c>
      <c r="AM27" s="24">
        <v>46.03</v>
      </c>
      <c r="AN27" s="13">
        <f t="shared" si="3"/>
        <v>53.14</v>
      </c>
      <c r="AO27" s="45">
        <v>44.35</v>
      </c>
      <c r="AP27" s="45">
        <v>21.13</v>
      </c>
      <c r="AQ27" s="45">
        <v>47.07</v>
      </c>
      <c r="AR27" s="45">
        <v>36.19</v>
      </c>
      <c r="AS27" s="45">
        <v>21.76</v>
      </c>
      <c r="AT27" s="17">
        <f t="shared" si="4"/>
        <v>57.695357142857155</v>
      </c>
      <c r="AU27" s="42">
        <v>6.09</v>
      </c>
      <c r="AV27" s="42">
        <v>22.84</v>
      </c>
      <c r="AW27" s="42">
        <v>53.3</v>
      </c>
      <c r="AX27" s="42">
        <v>2.79</v>
      </c>
      <c r="AY27" s="17">
        <f t="shared" si="5"/>
        <v>21.254999999999999</v>
      </c>
      <c r="AZ27" s="42">
        <v>22.84</v>
      </c>
      <c r="BA27" s="42">
        <v>19.8</v>
      </c>
      <c r="BB27" s="42">
        <v>48.22</v>
      </c>
      <c r="BC27" s="42">
        <v>9.9</v>
      </c>
      <c r="BD27" s="17">
        <f t="shared" si="6"/>
        <v>25.19</v>
      </c>
      <c r="BE27" s="42">
        <v>35.56</v>
      </c>
      <c r="BF27" s="42">
        <v>16.95</v>
      </c>
      <c r="BG27" s="42">
        <v>9.2100000000000009</v>
      </c>
      <c r="BH27" s="17">
        <f t="shared" si="7"/>
        <v>20.573333333333334</v>
      </c>
    </row>
    <row r="28" spans="1:60" x14ac:dyDescent="0.25">
      <c r="A28" s="24" t="s">
        <v>25</v>
      </c>
      <c r="B28" s="45">
        <v>71.89</v>
      </c>
      <c r="C28" s="45">
        <v>74.05</v>
      </c>
      <c r="D28" s="45">
        <v>75.680000000000007</v>
      </c>
      <c r="E28" s="45">
        <v>75.680000000000007</v>
      </c>
      <c r="F28" s="45">
        <v>67.569999999999993</v>
      </c>
      <c r="G28" s="45">
        <v>83.24</v>
      </c>
      <c r="H28" s="45">
        <v>63.78</v>
      </c>
      <c r="I28" s="45">
        <v>47.57</v>
      </c>
      <c r="J28" s="45">
        <v>68.11</v>
      </c>
      <c r="K28" s="45">
        <v>50.27</v>
      </c>
      <c r="L28" s="45">
        <v>41.35</v>
      </c>
      <c r="M28" s="45">
        <v>63.24</v>
      </c>
      <c r="N28" s="16">
        <f t="shared" si="0"/>
        <v>65.202500000000001</v>
      </c>
      <c r="O28" s="42">
        <v>76.77</v>
      </c>
      <c r="P28" s="42">
        <v>82.32</v>
      </c>
      <c r="Q28" s="42">
        <v>79.290000000000006</v>
      </c>
      <c r="R28" s="42">
        <v>65.150000000000006</v>
      </c>
      <c r="S28" s="42">
        <v>67.17</v>
      </c>
      <c r="T28" s="42">
        <v>81.31</v>
      </c>
      <c r="U28" s="42">
        <v>67.680000000000007</v>
      </c>
      <c r="V28" s="42">
        <v>44.95</v>
      </c>
      <c r="W28" s="42">
        <v>71.72</v>
      </c>
      <c r="X28" s="42">
        <v>51.52</v>
      </c>
      <c r="Y28" s="42">
        <v>45.96</v>
      </c>
      <c r="Z28" s="42">
        <v>59.09</v>
      </c>
      <c r="AA28" s="17">
        <f t="shared" si="1"/>
        <v>66.077500000000015</v>
      </c>
      <c r="AB28" s="24">
        <v>69.44</v>
      </c>
      <c r="AC28" s="24">
        <v>91.67</v>
      </c>
      <c r="AD28" s="24">
        <v>62.5</v>
      </c>
      <c r="AE28" s="13">
        <f t="shared" si="2"/>
        <v>77.085000000000008</v>
      </c>
      <c r="AF28" s="24">
        <v>82.64</v>
      </c>
      <c r="AG28" s="24">
        <v>80.56</v>
      </c>
      <c r="AH28" s="24">
        <v>86.11</v>
      </c>
      <c r="AI28" s="24">
        <v>64.58</v>
      </c>
      <c r="AJ28" s="24">
        <v>59.72</v>
      </c>
      <c r="AK28" s="24">
        <v>59.72</v>
      </c>
      <c r="AL28" s="24">
        <v>58.33</v>
      </c>
      <c r="AM28" s="24">
        <v>27.78</v>
      </c>
      <c r="AN28" s="13">
        <f t="shared" si="3"/>
        <v>43.055</v>
      </c>
      <c r="AO28" s="45">
        <v>57.64</v>
      </c>
      <c r="AP28" s="45">
        <v>42.01</v>
      </c>
      <c r="AQ28" s="45">
        <v>36.81</v>
      </c>
      <c r="AR28" s="45">
        <v>35.42</v>
      </c>
      <c r="AS28" s="45">
        <v>22.57</v>
      </c>
      <c r="AT28" s="17">
        <f t="shared" si="4"/>
        <v>58.382857142857134</v>
      </c>
      <c r="AU28" s="42">
        <v>39.46</v>
      </c>
      <c r="AV28" s="42">
        <v>27.84</v>
      </c>
      <c r="AW28" s="42">
        <v>43.24</v>
      </c>
      <c r="AX28" s="42">
        <v>14.59</v>
      </c>
      <c r="AY28" s="17">
        <f t="shared" si="5"/>
        <v>31.282499999999999</v>
      </c>
      <c r="AZ28" s="42">
        <v>29.8</v>
      </c>
      <c r="BA28" s="42">
        <v>24.75</v>
      </c>
      <c r="BB28" s="42">
        <v>50</v>
      </c>
      <c r="BC28" s="42">
        <v>21.21</v>
      </c>
      <c r="BD28" s="17">
        <f t="shared" si="6"/>
        <v>31.439999999999998</v>
      </c>
      <c r="BE28" s="42">
        <v>27.78</v>
      </c>
      <c r="BF28" s="42">
        <v>23.61</v>
      </c>
      <c r="BG28" s="42">
        <v>5.9</v>
      </c>
      <c r="BH28" s="17">
        <f t="shared" si="7"/>
        <v>19.096666666666668</v>
      </c>
    </row>
    <row r="29" spans="1:60" x14ac:dyDescent="0.25">
      <c r="A29" s="24" t="s">
        <v>26</v>
      </c>
      <c r="B29" s="45">
        <v>68.599999999999994</v>
      </c>
      <c r="C29" s="45">
        <v>77.13</v>
      </c>
      <c r="D29" s="45">
        <v>68.599999999999994</v>
      </c>
      <c r="E29" s="45">
        <v>67.44</v>
      </c>
      <c r="F29" s="45">
        <v>66.67</v>
      </c>
      <c r="G29" s="45">
        <v>90.31</v>
      </c>
      <c r="H29" s="45">
        <v>61.63</v>
      </c>
      <c r="I29" s="45">
        <v>39.15</v>
      </c>
      <c r="J29" s="45">
        <v>69.38</v>
      </c>
      <c r="K29" s="45">
        <v>50.39</v>
      </c>
      <c r="L29" s="45">
        <v>54.46</v>
      </c>
      <c r="M29" s="45">
        <v>71.319999999999993</v>
      </c>
      <c r="N29" s="16">
        <f t="shared" si="0"/>
        <v>65.423333333333332</v>
      </c>
      <c r="O29" s="42">
        <v>69.069999999999993</v>
      </c>
      <c r="P29" s="42">
        <v>79.66</v>
      </c>
      <c r="Q29" s="42">
        <v>83.47</v>
      </c>
      <c r="R29" s="42">
        <v>64.41</v>
      </c>
      <c r="S29" s="42">
        <v>64.41</v>
      </c>
      <c r="T29" s="42">
        <v>86.86</v>
      </c>
      <c r="U29" s="42">
        <v>78.81</v>
      </c>
      <c r="V29" s="42">
        <v>50</v>
      </c>
      <c r="W29" s="42">
        <v>63.98</v>
      </c>
      <c r="X29" s="42">
        <v>38.979999999999997</v>
      </c>
      <c r="Y29" s="42">
        <v>41.95</v>
      </c>
      <c r="Z29" s="42">
        <v>57.2</v>
      </c>
      <c r="AA29" s="17">
        <f t="shared" si="1"/>
        <v>64.90000000000002</v>
      </c>
      <c r="AB29" s="24">
        <v>71.03</v>
      </c>
      <c r="AC29" s="24">
        <v>90.19</v>
      </c>
      <c r="AD29" s="24">
        <v>77.099999999999994</v>
      </c>
      <c r="AE29" s="13">
        <f t="shared" si="2"/>
        <v>83.644999999999996</v>
      </c>
      <c r="AF29" s="24">
        <v>63.55</v>
      </c>
      <c r="AG29" s="24">
        <v>89.72</v>
      </c>
      <c r="AH29" s="24">
        <v>68.22</v>
      </c>
      <c r="AI29" s="24">
        <v>79.91</v>
      </c>
      <c r="AJ29" s="24">
        <v>68.69</v>
      </c>
      <c r="AK29" s="24">
        <v>46.26</v>
      </c>
      <c r="AL29" s="24">
        <v>50</v>
      </c>
      <c r="AM29" s="24">
        <v>47.2</v>
      </c>
      <c r="AN29" s="13">
        <f t="shared" si="3"/>
        <v>48.6</v>
      </c>
      <c r="AO29" s="45">
        <v>50.47</v>
      </c>
      <c r="AP29" s="45">
        <v>27.8</v>
      </c>
      <c r="AQ29" s="45">
        <v>30.37</v>
      </c>
      <c r="AR29" s="45">
        <v>30.61</v>
      </c>
      <c r="AS29" s="45">
        <v>15.89</v>
      </c>
      <c r="AT29" s="17">
        <f t="shared" si="4"/>
        <v>55.340357142857151</v>
      </c>
      <c r="AU29" s="42">
        <v>17.829999999999998</v>
      </c>
      <c r="AV29" s="42">
        <v>16.86</v>
      </c>
      <c r="AW29" s="42">
        <v>55.81</v>
      </c>
      <c r="AX29" s="42">
        <v>13.18</v>
      </c>
      <c r="AY29" s="17">
        <f t="shared" si="5"/>
        <v>25.92</v>
      </c>
      <c r="AZ29" s="42">
        <v>24.15</v>
      </c>
      <c r="BA29" s="42">
        <v>16.53</v>
      </c>
      <c r="BB29" s="42">
        <v>36.44</v>
      </c>
      <c r="BC29" s="42">
        <v>9.11</v>
      </c>
      <c r="BD29" s="17">
        <f t="shared" si="6"/>
        <v>21.557500000000001</v>
      </c>
      <c r="BE29" s="42">
        <v>44.86</v>
      </c>
      <c r="BF29" s="42">
        <v>14.72</v>
      </c>
      <c r="BG29" s="42">
        <v>7.24</v>
      </c>
      <c r="BH29" s="17">
        <f t="shared" si="7"/>
        <v>22.27333333333333</v>
      </c>
    </row>
    <row r="30" spans="1:60" x14ac:dyDescent="0.25">
      <c r="A30" s="24" t="s">
        <v>27</v>
      </c>
      <c r="B30" s="45">
        <v>81.73</v>
      </c>
      <c r="C30" s="45">
        <v>78.680000000000007</v>
      </c>
      <c r="D30" s="45">
        <v>74.62</v>
      </c>
      <c r="E30" s="45">
        <v>72.59</v>
      </c>
      <c r="F30" s="45">
        <v>68.53</v>
      </c>
      <c r="G30" s="45">
        <v>90.36</v>
      </c>
      <c r="H30" s="45">
        <v>67.010000000000005</v>
      </c>
      <c r="I30" s="45">
        <v>45.69</v>
      </c>
      <c r="J30" s="45">
        <v>75.63</v>
      </c>
      <c r="K30" s="45">
        <v>49.24</v>
      </c>
      <c r="L30" s="45">
        <v>68.78</v>
      </c>
      <c r="M30" s="45">
        <v>52.28</v>
      </c>
      <c r="N30" s="16">
        <f t="shared" si="0"/>
        <v>68.76166666666667</v>
      </c>
      <c r="O30" s="42">
        <v>78.92</v>
      </c>
      <c r="P30" s="42">
        <v>78.92</v>
      </c>
      <c r="Q30" s="42">
        <v>76.959999999999994</v>
      </c>
      <c r="R30" s="42">
        <v>78.430000000000007</v>
      </c>
      <c r="S30" s="42">
        <v>81.86</v>
      </c>
      <c r="T30" s="42">
        <v>95.59</v>
      </c>
      <c r="U30" s="42">
        <v>70.59</v>
      </c>
      <c r="V30" s="42">
        <v>56.86</v>
      </c>
      <c r="W30" s="42">
        <v>74.510000000000005</v>
      </c>
      <c r="X30" s="42">
        <v>49.02</v>
      </c>
      <c r="Y30" s="42">
        <v>67.650000000000006</v>
      </c>
      <c r="Z30" s="42">
        <v>69.61</v>
      </c>
      <c r="AA30" s="17">
        <f t="shared" si="1"/>
        <v>73.243333333333339</v>
      </c>
      <c r="AB30" s="24">
        <v>88.94</v>
      </c>
      <c r="AC30" s="24">
        <v>93.47</v>
      </c>
      <c r="AD30" s="24">
        <v>67.34</v>
      </c>
      <c r="AE30" s="13">
        <f t="shared" si="2"/>
        <v>80.405000000000001</v>
      </c>
      <c r="AF30" s="24">
        <v>77.39</v>
      </c>
      <c r="AG30" s="24">
        <v>90.95</v>
      </c>
      <c r="AH30" s="24">
        <v>83.92</v>
      </c>
      <c r="AI30" s="24">
        <v>87.94</v>
      </c>
      <c r="AJ30" s="24">
        <v>72.86</v>
      </c>
      <c r="AK30" s="24">
        <v>57.29</v>
      </c>
      <c r="AL30" s="24">
        <v>65.83</v>
      </c>
      <c r="AM30" s="24">
        <v>42.21</v>
      </c>
      <c r="AN30" s="13">
        <f t="shared" si="3"/>
        <v>54.019999999999996</v>
      </c>
      <c r="AO30" s="45">
        <v>46.73</v>
      </c>
      <c r="AP30" s="45">
        <v>36.18</v>
      </c>
      <c r="AQ30" s="45">
        <v>46.73</v>
      </c>
      <c r="AR30" s="45">
        <v>38.69</v>
      </c>
      <c r="AS30" s="45">
        <v>16.829999999999998</v>
      </c>
      <c r="AT30" s="17">
        <f t="shared" si="4"/>
        <v>62.776785714285708</v>
      </c>
      <c r="AU30" s="42">
        <v>26.9</v>
      </c>
      <c r="AV30" s="42">
        <v>23.1</v>
      </c>
      <c r="AW30" s="42">
        <v>63.96</v>
      </c>
      <c r="AX30" s="42">
        <v>10.15</v>
      </c>
      <c r="AY30" s="17">
        <f t="shared" si="5"/>
        <v>31.027500000000003</v>
      </c>
      <c r="AZ30" s="42">
        <v>22.06</v>
      </c>
      <c r="BA30" s="42">
        <v>24.75</v>
      </c>
      <c r="BB30" s="42">
        <v>71.569999999999993</v>
      </c>
      <c r="BC30" s="42">
        <v>8.82</v>
      </c>
      <c r="BD30" s="17">
        <f t="shared" si="6"/>
        <v>31.799999999999997</v>
      </c>
      <c r="BE30" s="42">
        <v>35.18</v>
      </c>
      <c r="BF30" s="42">
        <v>10.050000000000001</v>
      </c>
      <c r="BG30" s="42">
        <v>5.78</v>
      </c>
      <c r="BH30" s="17">
        <f t="shared" si="7"/>
        <v>17.003333333333334</v>
      </c>
    </row>
    <row r="31" spans="1:60" x14ac:dyDescent="0.25">
      <c r="A31" s="24" t="s">
        <v>28</v>
      </c>
      <c r="B31" s="45">
        <v>81.709999999999994</v>
      </c>
      <c r="C31" s="45">
        <v>85.77</v>
      </c>
      <c r="D31" s="45">
        <v>78.86</v>
      </c>
      <c r="E31" s="45">
        <v>70.33</v>
      </c>
      <c r="F31" s="45">
        <v>75.2</v>
      </c>
      <c r="G31" s="45">
        <v>82.52</v>
      </c>
      <c r="H31" s="45">
        <v>66.67</v>
      </c>
      <c r="I31" s="45">
        <v>43.9</v>
      </c>
      <c r="J31" s="45">
        <v>75.2</v>
      </c>
      <c r="K31" s="45">
        <v>45.53</v>
      </c>
      <c r="L31" s="45">
        <v>57.32</v>
      </c>
      <c r="M31" s="45">
        <v>61.38</v>
      </c>
      <c r="N31" s="16">
        <f t="shared" si="0"/>
        <v>68.69916666666667</v>
      </c>
      <c r="O31" s="42">
        <v>80.69</v>
      </c>
      <c r="P31" s="42">
        <v>80.69</v>
      </c>
      <c r="Q31" s="42">
        <v>80.69</v>
      </c>
      <c r="R31" s="42">
        <v>75.540000000000006</v>
      </c>
      <c r="S31" s="42">
        <v>72.099999999999994</v>
      </c>
      <c r="T31" s="42">
        <v>84.98</v>
      </c>
      <c r="U31" s="42">
        <v>71.239999999999995</v>
      </c>
      <c r="V31" s="42">
        <v>58.8</v>
      </c>
      <c r="W31" s="42">
        <v>73.819999999999993</v>
      </c>
      <c r="X31" s="42">
        <v>44.64</v>
      </c>
      <c r="Y31" s="42">
        <v>46.35</v>
      </c>
      <c r="Z31" s="42">
        <v>52.36</v>
      </c>
      <c r="AA31" s="17">
        <f t="shared" si="1"/>
        <v>68.49166666666666</v>
      </c>
      <c r="AB31" s="24">
        <v>80.400000000000006</v>
      </c>
      <c r="AC31" s="24">
        <v>93.97</v>
      </c>
      <c r="AD31" s="24">
        <v>49.75</v>
      </c>
      <c r="AE31" s="13">
        <f t="shared" si="2"/>
        <v>71.86</v>
      </c>
      <c r="AF31" s="24">
        <v>70.349999999999994</v>
      </c>
      <c r="AG31" s="24">
        <v>81.41</v>
      </c>
      <c r="AH31" s="24">
        <v>73.87</v>
      </c>
      <c r="AI31" s="24">
        <v>74.87</v>
      </c>
      <c r="AJ31" s="24">
        <v>66.33</v>
      </c>
      <c r="AK31" s="24">
        <v>55.78</v>
      </c>
      <c r="AL31" s="24">
        <v>53.77</v>
      </c>
      <c r="AM31" s="24">
        <v>30.65</v>
      </c>
      <c r="AN31" s="13">
        <f t="shared" si="3"/>
        <v>42.21</v>
      </c>
      <c r="AO31" s="45">
        <v>51.26</v>
      </c>
      <c r="AP31" s="45">
        <v>27.64</v>
      </c>
      <c r="AQ31" s="45">
        <v>33.17</v>
      </c>
      <c r="AR31" s="45">
        <v>23.62</v>
      </c>
      <c r="AS31" s="45">
        <v>14.82</v>
      </c>
      <c r="AT31" s="17">
        <f t="shared" si="4"/>
        <v>54.827857142857148</v>
      </c>
      <c r="AU31" s="42">
        <v>27.64</v>
      </c>
      <c r="AV31" s="42">
        <v>25</v>
      </c>
      <c r="AW31" s="42">
        <v>55.28</v>
      </c>
      <c r="AX31" s="42">
        <v>11.18</v>
      </c>
      <c r="AY31" s="17">
        <f t="shared" si="5"/>
        <v>29.774999999999999</v>
      </c>
      <c r="AZ31" s="42">
        <v>27.9</v>
      </c>
      <c r="BA31" s="42">
        <v>28.33</v>
      </c>
      <c r="BB31" s="42">
        <v>54.51</v>
      </c>
      <c r="BC31" s="42">
        <v>15.24</v>
      </c>
      <c r="BD31" s="17">
        <f t="shared" si="6"/>
        <v>31.494999999999997</v>
      </c>
      <c r="BE31" s="42">
        <v>29.15</v>
      </c>
      <c r="BF31" s="42">
        <v>20.100000000000001</v>
      </c>
      <c r="BG31" s="42">
        <v>7.29</v>
      </c>
      <c r="BH31" s="17">
        <f t="shared" si="7"/>
        <v>18.846666666666668</v>
      </c>
    </row>
    <row r="32" spans="1:60" x14ac:dyDescent="0.25">
      <c r="A32" s="24" t="s">
        <v>29</v>
      </c>
      <c r="B32" s="45">
        <v>62.71</v>
      </c>
      <c r="C32" s="45">
        <v>61.02</v>
      </c>
      <c r="D32" s="45">
        <v>73.73</v>
      </c>
      <c r="E32" s="45">
        <v>61.86</v>
      </c>
      <c r="F32" s="45">
        <v>59.32</v>
      </c>
      <c r="G32" s="45">
        <v>83.05</v>
      </c>
      <c r="H32" s="45">
        <v>50</v>
      </c>
      <c r="I32" s="45">
        <v>32.200000000000003</v>
      </c>
      <c r="J32" s="45">
        <v>57.63</v>
      </c>
      <c r="K32" s="45">
        <v>38.14</v>
      </c>
      <c r="L32" s="45">
        <v>50</v>
      </c>
      <c r="M32" s="45">
        <v>52.54</v>
      </c>
      <c r="N32" s="16">
        <f t="shared" si="0"/>
        <v>56.849999999999994</v>
      </c>
      <c r="O32" s="42">
        <v>65.56</v>
      </c>
      <c r="P32" s="42">
        <v>75.56</v>
      </c>
      <c r="Q32" s="42">
        <v>65.56</v>
      </c>
      <c r="R32" s="42">
        <v>51.11</v>
      </c>
      <c r="S32" s="42">
        <v>43.33</v>
      </c>
      <c r="T32" s="42">
        <v>74.44</v>
      </c>
      <c r="U32" s="42">
        <v>50</v>
      </c>
      <c r="V32" s="42">
        <v>26.67</v>
      </c>
      <c r="W32" s="42">
        <v>44.44</v>
      </c>
      <c r="X32" s="42">
        <v>34.44</v>
      </c>
      <c r="Y32" s="42">
        <v>46.11</v>
      </c>
      <c r="Z32" s="42">
        <v>56.67</v>
      </c>
      <c r="AA32" s="17">
        <f t="shared" si="1"/>
        <v>52.824166666666663</v>
      </c>
      <c r="AB32" s="24">
        <v>81.73</v>
      </c>
      <c r="AC32" s="24">
        <v>86.54</v>
      </c>
      <c r="AD32" s="24">
        <v>58.65</v>
      </c>
      <c r="AE32" s="13">
        <f t="shared" si="2"/>
        <v>72.594999999999999</v>
      </c>
      <c r="AF32" s="24">
        <v>78.849999999999994</v>
      </c>
      <c r="AG32" s="24">
        <v>85.58</v>
      </c>
      <c r="AH32" s="24">
        <v>70.19</v>
      </c>
      <c r="AI32" s="24">
        <v>65.38</v>
      </c>
      <c r="AJ32" s="24">
        <v>73.08</v>
      </c>
      <c r="AK32" s="24">
        <v>34.619999999999997</v>
      </c>
      <c r="AL32" s="24">
        <v>36.54</v>
      </c>
      <c r="AM32" s="24">
        <v>26.92</v>
      </c>
      <c r="AN32" s="13">
        <f t="shared" si="3"/>
        <v>31.73</v>
      </c>
      <c r="AO32" s="45">
        <v>39.42</v>
      </c>
      <c r="AP32" s="45">
        <v>22.6</v>
      </c>
      <c r="AQ32" s="45">
        <v>25</v>
      </c>
      <c r="AR32" s="45">
        <v>28.37</v>
      </c>
      <c r="AS32" s="45">
        <v>10.58</v>
      </c>
      <c r="AT32" s="17">
        <f t="shared" si="4"/>
        <v>51.408928571428575</v>
      </c>
      <c r="AU32" s="42">
        <v>16.100000000000001</v>
      </c>
      <c r="AV32" s="42">
        <v>25.85</v>
      </c>
      <c r="AW32" s="42">
        <v>37.29</v>
      </c>
      <c r="AX32" s="42">
        <v>3.39</v>
      </c>
      <c r="AY32" s="17">
        <f t="shared" si="5"/>
        <v>20.657500000000002</v>
      </c>
      <c r="AZ32" s="42">
        <v>12.22</v>
      </c>
      <c r="BA32" s="42">
        <v>14.44</v>
      </c>
      <c r="BB32" s="42">
        <v>43.33</v>
      </c>
      <c r="BC32" s="42">
        <v>5.56</v>
      </c>
      <c r="BD32" s="17">
        <f t="shared" si="6"/>
        <v>18.887499999999999</v>
      </c>
      <c r="BE32" s="42">
        <v>25</v>
      </c>
      <c r="BF32" s="42">
        <v>9.1300000000000008</v>
      </c>
      <c r="BG32" s="42">
        <v>0.96</v>
      </c>
      <c r="BH32" s="17">
        <f t="shared" si="7"/>
        <v>11.696666666666667</v>
      </c>
    </row>
    <row r="33" spans="1:60" x14ac:dyDescent="0.25">
      <c r="A33" s="24" t="s">
        <v>30</v>
      </c>
      <c r="B33" s="45">
        <v>76.41</v>
      </c>
      <c r="C33" s="45">
        <v>82.58</v>
      </c>
      <c r="D33" s="45">
        <v>78.22</v>
      </c>
      <c r="E33" s="45">
        <v>69.510000000000005</v>
      </c>
      <c r="F33" s="45">
        <v>72.599999999999994</v>
      </c>
      <c r="G33" s="45">
        <v>84.57</v>
      </c>
      <c r="H33" s="45">
        <v>57.35</v>
      </c>
      <c r="I33" s="45">
        <v>55.9</v>
      </c>
      <c r="J33" s="45">
        <v>65.7</v>
      </c>
      <c r="K33" s="45">
        <v>43.38</v>
      </c>
      <c r="L33" s="45">
        <v>60.34</v>
      </c>
      <c r="M33" s="45">
        <v>58.08</v>
      </c>
      <c r="N33" s="16">
        <f t="shared" si="0"/>
        <v>67.053333333333342</v>
      </c>
      <c r="O33" s="42">
        <v>77.849999999999994</v>
      </c>
      <c r="P33" s="42">
        <v>77.510000000000005</v>
      </c>
      <c r="Q33" s="42">
        <v>75.47</v>
      </c>
      <c r="R33" s="42">
        <v>72.400000000000006</v>
      </c>
      <c r="S33" s="42">
        <v>74.11</v>
      </c>
      <c r="T33" s="42">
        <v>84.5</v>
      </c>
      <c r="U33" s="42">
        <v>58.6</v>
      </c>
      <c r="V33" s="42">
        <v>51.28</v>
      </c>
      <c r="W33" s="42">
        <v>73.08</v>
      </c>
      <c r="X33" s="42">
        <v>53.83</v>
      </c>
      <c r="Y33" s="42">
        <v>55.88</v>
      </c>
      <c r="Z33" s="42">
        <v>52.3</v>
      </c>
      <c r="AA33" s="17">
        <f t="shared" si="1"/>
        <v>67.234166666666667</v>
      </c>
      <c r="AB33" s="24">
        <v>73.290000000000006</v>
      </c>
      <c r="AC33" s="24">
        <v>89.1</v>
      </c>
      <c r="AD33" s="24">
        <v>60.46</v>
      </c>
      <c r="AE33" s="13">
        <f t="shared" si="2"/>
        <v>74.78</v>
      </c>
      <c r="AF33" s="24">
        <v>67.31</v>
      </c>
      <c r="AG33" s="24">
        <v>86.47</v>
      </c>
      <c r="AH33" s="24">
        <v>66.430000000000007</v>
      </c>
      <c r="AI33" s="24">
        <v>80.319999999999993</v>
      </c>
      <c r="AJ33" s="24">
        <v>69.239999999999995</v>
      </c>
      <c r="AK33" s="24">
        <v>55.71</v>
      </c>
      <c r="AL33" s="24">
        <v>53.25</v>
      </c>
      <c r="AM33" s="24">
        <v>34.619999999999997</v>
      </c>
      <c r="AN33" s="13">
        <f t="shared" si="3"/>
        <v>43.935000000000002</v>
      </c>
      <c r="AO33" s="45">
        <v>45.17</v>
      </c>
      <c r="AP33" s="45">
        <v>32.6</v>
      </c>
      <c r="AQ33" s="45">
        <v>37.26</v>
      </c>
      <c r="AR33" s="45">
        <v>27.5</v>
      </c>
      <c r="AS33" s="45">
        <v>13.53</v>
      </c>
      <c r="AT33" s="17">
        <f t="shared" si="4"/>
        <v>55.253214285714293</v>
      </c>
      <c r="AU33" s="42">
        <v>33.39</v>
      </c>
      <c r="AV33" s="42">
        <v>28.22</v>
      </c>
      <c r="AW33" s="42">
        <v>58.98</v>
      </c>
      <c r="AX33" s="42">
        <v>15.7</v>
      </c>
      <c r="AY33" s="17">
        <f t="shared" si="5"/>
        <v>34.072499999999998</v>
      </c>
      <c r="AZ33" s="42">
        <v>41.06</v>
      </c>
      <c r="BA33" s="42">
        <v>37.22</v>
      </c>
      <c r="BB33" s="42">
        <v>64.400000000000006</v>
      </c>
      <c r="BC33" s="42">
        <v>30.41</v>
      </c>
      <c r="BD33" s="17">
        <f t="shared" si="6"/>
        <v>43.272500000000001</v>
      </c>
      <c r="BE33" s="42">
        <v>35.85</v>
      </c>
      <c r="BF33" s="42">
        <v>14.41</v>
      </c>
      <c r="BG33" s="42">
        <v>6.59</v>
      </c>
      <c r="BH33" s="17">
        <f t="shared" si="7"/>
        <v>18.950000000000003</v>
      </c>
    </row>
    <row r="34" spans="1:60" x14ac:dyDescent="0.25">
      <c r="A34" s="24" t="s">
        <v>31</v>
      </c>
      <c r="B34" s="45">
        <v>74.430000000000007</v>
      </c>
      <c r="C34" s="45">
        <v>80.11</v>
      </c>
      <c r="D34" s="45">
        <v>81.25</v>
      </c>
      <c r="E34" s="45">
        <v>56.82</v>
      </c>
      <c r="F34" s="45">
        <v>72.16</v>
      </c>
      <c r="G34" s="45">
        <v>85.23</v>
      </c>
      <c r="H34" s="45">
        <v>60.23</v>
      </c>
      <c r="I34" s="45">
        <v>40.909999999999997</v>
      </c>
      <c r="J34" s="45">
        <v>80.11</v>
      </c>
      <c r="K34" s="45">
        <v>57.39</v>
      </c>
      <c r="L34" s="45">
        <v>55.68</v>
      </c>
      <c r="M34" s="45">
        <v>54.55</v>
      </c>
      <c r="N34" s="16">
        <f t="shared" si="0"/>
        <v>66.572499999999991</v>
      </c>
      <c r="O34" s="42">
        <v>79.78</v>
      </c>
      <c r="P34" s="42">
        <v>84.15</v>
      </c>
      <c r="Q34" s="42">
        <v>69.95</v>
      </c>
      <c r="R34" s="42">
        <v>81.97</v>
      </c>
      <c r="S34" s="42">
        <v>75.41</v>
      </c>
      <c r="T34" s="42">
        <v>77.599999999999994</v>
      </c>
      <c r="U34" s="42">
        <v>53.01</v>
      </c>
      <c r="V34" s="42">
        <v>52.46</v>
      </c>
      <c r="W34" s="42">
        <v>73.77</v>
      </c>
      <c r="X34" s="42">
        <v>33.880000000000003</v>
      </c>
      <c r="Y34" s="42">
        <v>55.74</v>
      </c>
      <c r="Z34" s="42">
        <v>55.19</v>
      </c>
      <c r="AA34" s="17">
        <f t="shared" si="1"/>
        <v>66.075833333333335</v>
      </c>
      <c r="AB34" s="24">
        <v>82.53</v>
      </c>
      <c r="AC34" s="24">
        <v>89.16</v>
      </c>
      <c r="AD34" s="24">
        <v>50</v>
      </c>
      <c r="AE34" s="13">
        <f t="shared" si="2"/>
        <v>69.58</v>
      </c>
      <c r="AF34" s="24">
        <v>81.93</v>
      </c>
      <c r="AG34" s="24">
        <v>84.34</v>
      </c>
      <c r="AH34" s="24">
        <v>85.54</v>
      </c>
      <c r="AI34" s="24">
        <v>80.72</v>
      </c>
      <c r="AJ34" s="24">
        <v>67.47</v>
      </c>
      <c r="AK34" s="24">
        <v>52.41</v>
      </c>
      <c r="AL34" s="24">
        <v>45.18</v>
      </c>
      <c r="AM34" s="24">
        <v>42.77</v>
      </c>
      <c r="AN34" s="13">
        <f t="shared" si="3"/>
        <v>43.975000000000001</v>
      </c>
      <c r="AO34" s="45">
        <v>63.86</v>
      </c>
      <c r="AP34" s="45">
        <v>45.78</v>
      </c>
      <c r="AQ34" s="45">
        <v>57.23</v>
      </c>
      <c r="AR34" s="45">
        <v>29.82</v>
      </c>
      <c r="AS34" s="45">
        <v>33.43</v>
      </c>
      <c r="AT34" s="17">
        <f t="shared" si="4"/>
        <v>62.758214285714288</v>
      </c>
      <c r="AU34" s="42">
        <v>32.39</v>
      </c>
      <c r="AV34" s="42">
        <v>26.42</v>
      </c>
      <c r="AW34" s="42">
        <v>53.98</v>
      </c>
      <c r="AX34" s="42">
        <v>18.47</v>
      </c>
      <c r="AY34" s="17">
        <f t="shared" si="5"/>
        <v>32.814999999999998</v>
      </c>
      <c r="AZ34" s="42">
        <v>24.59</v>
      </c>
      <c r="BA34" s="42">
        <v>29.23</v>
      </c>
      <c r="BB34" s="42">
        <v>50.27</v>
      </c>
      <c r="BC34" s="42">
        <v>9.56</v>
      </c>
      <c r="BD34" s="17">
        <f t="shared" si="6"/>
        <v>28.412500000000001</v>
      </c>
      <c r="BE34" s="42">
        <v>30.12</v>
      </c>
      <c r="BF34" s="42">
        <v>30.42</v>
      </c>
      <c r="BG34" s="42">
        <v>8.1300000000000008</v>
      </c>
      <c r="BH34" s="17">
        <f t="shared" si="7"/>
        <v>22.89</v>
      </c>
    </row>
    <row r="35" spans="1:60" x14ac:dyDescent="0.25">
      <c r="A35" s="24" t="s">
        <v>32</v>
      </c>
      <c r="B35" s="45">
        <v>81.48</v>
      </c>
      <c r="C35" s="45">
        <v>80.25</v>
      </c>
      <c r="D35" s="45">
        <v>78.77</v>
      </c>
      <c r="E35" s="45">
        <v>70.86</v>
      </c>
      <c r="F35" s="45">
        <v>71.599999999999994</v>
      </c>
      <c r="G35" s="45">
        <v>83.7</v>
      </c>
      <c r="H35" s="45">
        <v>57.04</v>
      </c>
      <c r="I35" s="45">
        <v>43.7</v>
      </c>
      <c r="J35" s="45">
        <v>78.02</v>
      </c>
      <c r="K35" s="45">
        <v>38.770000000000003</v>
      </c>
      <c r="L35" s="45">
        <v>43.95</v>
      </c>
      <c r="M35" s="45">
        <v>60.49</v>
      </c>
      <c r="N35" s="16">
        <f t="shared" si="0"/>
        <v>65.71916666666668</v>
      </c>
      <c r="O35" s="42">
        <v>77.989999999999995</v>
      </c>
      <c r="P35" s="42">
        <v>83.12</v>
      </c>
      <c r="Q35" s="42">
        <v>80.13</v>
      </c>
      <c r="R35" s="42">
        <v>72.650000000000006</v>
      </c>
      <c r="S35" s="42">
        <v>74.150000000000006</v>
      </c>
      <c r="T35" s="42">
        <v>84.19</v>
      </c>
      <c r="U35" s="42">
        <v>65.599999999999994</v>
      </c>
      <c r="V35" s="42">
        <v>52.99</v>
      </c>
      <c r="W35" s="42">
        <v>73.08</v>
      </c>
      <c r="X35" s="42">
        <v>44.02</v>
      </c>
      <c r="Y35" s="42">
        <v>45.62</v>
      </c>
      <c r="Z35" s="42">
        <v>59.4</v>
      </c>
      <c r="AA35" s="17">
        <f t="shared" si="1"/>
        <v>67.74499999999999</v>
      </c>
      <c r="AB35" s="24">
        <v>75.239999999999995</v>
      </c>
      <c r="AC35" s="24">
        <v>90.71</v>
      </c>
      <c r="AD35" s="24">
        <v>64.52</v>
      </c>
      <c r="AE35" s="13">
        <f t="shared" si="2"/>
        <v>77.614999999999995</v>
      </c>
      <c r="AF35" s="24">
        <v>74.290000000000006</v>
      </c>
      <c r="AG35" s="24">
        <v>89.29</v>
      </c>
      <c r="AH35" s="24">
        <v>75.709999999999994</v>
      </c>
      <c r="AI35" s="24">
        <v>74.290000000000006</v>
      </c>
      <c r="AJ35" s="24">
        <v>64.05</v>
      </c>
      <c r="AK35" s="24">
        <v>50.95</v>
      </c>
      <c r="AL35" s="24">
        <v>48.81</v>
      </c>
      <c r="AM35" s="24">
        <v>25.24</v>
      </c>
      <c r="AN35" s="13">
        <f t="shared" si="3"/>
        <v>37.024999999999999</v>
      </c>
      <c r="AO35" s="45">
        <v>52.38</v>
      </c>
      <c r="AP35" s="45">
        <v>30.24</v>
      </c>
      <c r="AQ35" s="45">
        <v>50.95</v>
      </c>
      <c r="AR35" s="45">
        <v>25.83</v>
      </c>
      <c r="AS35" s="45">
        <v>19.760000000000002</v>
      </c>
      <c r="AT35" s="17">
        <f t="shared" si="4"/>
        <v>56.972857142857151</v>
      </c>
      <c r="AU35" s="42">
        <v>17.78</v>
      </c>
      <c r="AV35" s="42">
        <v>18.02</v>
      </c>
      <c r="AW35" s="42">
        <v>45.43</v>
      </c>
      <c r="AX35" s="42">
        <v>10.99</v>
      </c>
      <c r="AY35" s="17">
        <f t="shared" si="5"/>
        <v>23.054999999999996</v>
      </c>
      <c r="AZ35" s="42">
        <v>24.57</v>
      </c>
      <c r="BA35" s="42">
        <v>21.9</v>
      </c>
      <c r="BB35" s="42">
        <v>52.56</v>
      </c>
      <c r="BC35" s="42">
        <v>10.68</v>
      </c>
      <c r="BD35" s="17">
        <f t="shared" si="6"/>
        <v>27.427500000000002</v>
      </c>
      <c r="BE35" s="42">
        <v>24.29</v>
      </c>
      <c r="BF35" s="42">
        <v>26.07</v>
      </c>
      <c r="BG35" s="42">
        <v>9.52</v>
      </c>
      <c r="BH35" s="17">
        <f t="shared" si="7"/>
        <v>19.959999999999997</v>
      </c>
    </row>
    <row r="36" spans="1:60" x14ac:dyDescent="0.25">
      <c r="A36" s="24" t="s">
        <v>33</v>
      </c>
      <c r="B36" s="45">
        <v>77.03</v>
      </c>
      <c r="C36" s="45">
        <v>79.05</v>
      </c>
      <c r="D36" s="45">
        <v>68.58</v>
      </c>
      <c r="E36" s="45">
        <v>69.930000000000007</v>
      </c>
      <c r="F36" s="45">
        <v>62.5</v>
      </c>
      <c r="G36" s="45">
        <v>80.739999999999995</v>
      </c>
      <c r="H36" s="45">
        <v>72.64</v>
      </c>
      <c r="I36" s="45">
        <v>40.880000000000003</v>
      </c>
      <c r="J36" s="45">
        <v>69.930000000000007</v>
      </c>
      <c r="K36" s="45">
        <v>41.55</v>
      </c>
      <c r="L36" s="45">
        <v>39.53</v>
      </c>
      <c r="M36" s="45">
        <v>54.73</v>
      </c>
      <c r="N36" s="16">
        <f t="shared" si="0"/>
        <v>63.090833333333329</v>
      </c>
      <c r="O36" s="42">
        <v>79.150000000000006</v>
      </c>
      <c r="P36" s="42">
        <v>76.680000000000007</v>
      </c>
      <c r="Q36" s="42">
        <v>79.150000000000006</v>
      </c>
      <c r="R36" s="42">
        <v>68.2</v>
      </c>
      <c r="S36" s="42">
        <v>73.5</v>
      </c>
      <c r="T36" s="42">
        <v>73.849999999999994</v>
      </c>
      <c r="U36" s="42">
        <v>54.77</v>
      </c>
      <c r="V36" s="42">
        <v>48.76</v>
      </c>
      <c r="W36" s="42">
        <v>63.96</v>
      </c>
      <c r="X36" s="42">
        <v>47.7</v>
      </c>
      <c r="Y36" s="42">
        <v>49.47</v>
      </c>
      <c r="Z36" s="42">
        <v>49.47</v>
      </c>
      <c r="AA36" s="17">
        <f t="shared" si="1"/>
        <v>63.721666666666671</v>
      </c>
      <c r="AB36" s="24">
        <v>66.67</v>
      </c>
      <c r="AC36" s="24">
        <v>82.76</v>
      </c>
      <c r="AD36" s="24">
        <v>64.75</v>
      </c>
      <c r="AE36" s="13">
        <f t="shared" si="2"/>
        <v>73.754999999999995</v>
      </c>
      <c r="AF36" s="24">
        <v>70.88</v>
      </c>
      <c r="AG36" s="24">
        <v>80.459999999999994</v>
      </c>
      <c r="AH36" s="24">
        <v>63.98</v>
      </c>
      <c r="AI36" s="24">
        <v>74.33</v>
      </c>
      <c r="AJ36" s="24">
        <v>62.07</v>
      </c>
      <c r="AK36" s="24">
        <v>51.34</v>
      </c>
      <c r="AL36" s="24">
        <v>47.51</v>
      </c>
      <c r="AM36" s="24">
        <v>24.14</v>
      </c>
      <c r="AN36" s="13">
        <f t="shared" si="3"/>
        <v>35.825000000000003</v>
      </c>
      <c r="AO36" s="45">
        <v>30.27</v>
      </c>
      <c r="AP36" s="45">
        <v>28.35</v>
      </c>
      <c r="AQ36" s="45">
        <v>41.19</v>
      </c>
      <c r="AR36" s="45">
        <v>29.69</v>
      </c>
      <c r="AS36" s="45">
        <v>22.41</v>
      </c>
      <c r="AT36" s="17">
        <f t="shared" si="4"/>
        <v>52.230000000000011</v>
      </c>
      <c r="AU36" s="42">
        <v>25.68</v>
      </c>
      <c r="AV36" s="42">
        <v>15.71</v>
      </c>
      <c r="AW36" s="42">
        <v>54.39</v>
      </c>
      <c r="AX36" s="42">
        <v>6.93</v>
      </c>
      <c r="AY36" s="17">
        <f t="shared" si="5"/>
        <v>25.677500000000002</v>
      </c>
      <c r="AZ36" s="42">
        <v>35.340000000000003</v>
      </c>
      <c r="BA36" s="42">
        <v>34.81</v>
      </c>
      <c r="BB36" s="42">
        <v>65.37</v>
      </c>
      <c r="BC36" s="42">
        <v>24.2</v>
      </c>
      <c r="BD36" s="17">
        <f t="shared" si="6"/>
        <v>39.93</v>
      </c>
      <c r="BE36" s="42">
        <v>24.14</v>
      </c>
      <c r="BF36" s="42">
        <v>13.98</v>
      </c>
      <c r="BG36" s="42">
        <v>2.4900000000000002</v>
      </c>
      <c r="BH36" s="17">
        <f t="shared" si="7"/>
        <v>13.536666666666669</v>
      </c>
    </row>
    <row r="37" spans="1:60" x14ac:dyDescent="0.25">
      <c r="A37" s="24" t="s">
        <v>64</v>
      </c>
      <c r="B37" s="45">
        <v>84.15</v>
      </c>
      <c r="C37" s="45">
        <v>78.14</v>
      </c>
      <c r="D37" s="45">
        <v>95.08</v>
      </c>
      <c r="E37" s="45">
        <v>75.41</v>
      </c>
      <c r="F37" s="45">
        <v>71.040000000000006</v>
      </c>
      <c r="G37" s="45">
        <v>86.34</v>
      </c>
      <c r="H37" s="45">
        <v>73.22</v>
      </c>
      <c r="I37" s="45">
        <v>32.79</v>
      </c>
      <c r="J37" s="45">
        <v>70.489999999999995</v>
      </c>
      <c r="K37" s="45">
        <v>35.520000000000003</v>
      </c>
      <c r="L37" s="45">
        <v>48.36</v>
      </c>
      <c r="M37" s="45">
        <v>59.56</v>
      </c>
      <c r="N37" s="16">
        <f t="shared" si="0"/>
        <v>67.508333333333326</v>
      </c>
      <c r="O37" s="42">
        <v>84.44</v>
      </c>
      <c r="P37" s="42">
        <v>76.67</v>
      </c>
      <c r="Q37" s="42">
        <v>82.78</v>
      </c>
      <c r="R37" s="42">
        <v>65</v>
      </c>
      <c r="S37" s="42">
        <v>73.33</v>
      </c>
      <c r="T37" s="42">
        <v>90.56</v>
      </c>
      <c r="U37" s="42">
        <v>71.67</v>
      </c>
      <c r="V37" s="42">
        <v>46.67</v>
      </c>
      <c r="W37" s="42">
        <v>74.44</v>
      </c>
      <c r="X37" s="42">
        <v>50.56</v>
      </c>
      <c r="Y37" s="42">
        <v>58.61</v>
      </c>
      <c r="Z37" s="42">
        <v>67.22</v>
      </c>
      <c r="AA37" s="17">
        <f t="shared" si="1"/>
        <v>70.162499999999994</v>
      </c>
      <c r="AB37" s="24">
        <v>77.989999999999995</v>
      </c>
      <c r="AC37" s="24">
        <v>83.02</v>
      </c>
      <c r="AD37" s="24">
        <v>74.84</v>
      </c>
      <c r="AE37" s="13">
        <f t="shared" si="2"/>
        <v>78.930000000000007</v>
      </c>
      <c r="AF37" s="24">
        <v>63.52</v>
      </c>
      <c r="AG37" s="24">
        <v>92.45</v>
      </c>
      <c r="AH37" s="24">
        <v>74.209999999999994</v>
      </c>
      <c r="AI37" s="24">
        <v>84.91</v>
      </c>
      <c r="AJ37" s="24">
        <v>61.64</v>
      </c>
      <c r="AK37" s="24">
        <v>55.97</v>
      </c>
      <c r="AL37" s="24">
        <v>50.31</v>
      </c>
      <c r="AM37" s="24">
        <v>41.51</v>
      </c>
      <c r="AN37" s="13">
        <f t="shared" si="3"/>
        <v>45.91</v>
      </c>
      <c r="AO37" s="45">
        <v>44.03</v>
      </c>
      <c r="AP37" s="45">
        <v>27.04</v>
      </c>
      <c r="AQ37" s="45">
        <v>37.42</v>
      </c>
      <c r="AR37" s="45">
        <v>34.28</v>
      </c>
      <c r="AS37" s="45">
        <v>16.04</v>
      </c>
      <c r="AT37" s="17">
        <f t="shared" si="4"/>
        <v>56.738571428571412</v>
      </c>
      <c r="AU37" s="42">
        <v>26.23</v>
      </c>
      <c r="AV37" s="42">
        <v>13.66</v>
      </c>
      <c r="AW37" s="42">
        <v>59.56</v>
      </c>
      <c r="AX37" s="42">
        <v>9.02</v>
      </c>
      <c r="AY37" s="17">
        <f t="shared" si="5"/>
        <v>27.1175</v>
      </c>
      <c r="AZ37" s="42">
        <v>35</v>
      </c>
      <c r="BA37" s="42">
        <v>19.170000000000002</v>
      </c>
      <c r="BB37" s="42">
        <v>47.22</v>
      </c>
      <c r="BC37" s="42">
        <v>13.89</v>
      </c>
      <c r="BD37" s="17">
        <f t="shared" si="6"/>
        <v>28.82</v>
      </c>
      <c r="BE37" s="42">
        <v>27.04</v>
      </c>
      <c r="BF37" s="42">
        <v>10.69</v>
      </c>
      <c r="BG37" s="42">
        <v>2.83</v>
      </c>
      <c r="BH37" s="17">
        <f t="shared" si="7"/>
        <v>13.519999999999998</v>
      </c>
    </row>
    <row r="38" spans="1:60" x14ac:dyDescent="0.25">
      <c r="A38" s="24" t="s">
        <v>34</v>
      </c>
      <c r="B38" s="45">
        <v>72.94</v>
      </c>
      <c r="C38" s="45">
        <v>76.53</v>
      </c>
      <c r="D38" s="45">
        <v>79.06</v>
      </c>
      <c r="E38" s="45">
        <v>68.59</v>
      </c>
      <c r="F38" s="45">
        <v>67.11</v>
      </c>
      <c r="G38" s="45">
        <v>85.73</v>
      </c>
      <c r="H38" s="45">
        <v>62.61</v>
      </c>
      <c r="I38" s="45">
        <v>48.56</v>
      </c>
      <c r="J38" s="45">
        <v>63.67</v>
      </c>
      <c r="K38" s="45">
        <v>37.74</v>
      </c>
      <c r="L38" s="45">
        <v>43.82</v>
      </c>
      <c r="M38" s="45">
        <v>52.49</v>
      </c>
      <c r="N38" s="16">
        <f t="shared" si="0"/>
        <v>63.237500000000011</v>
      </c>
      <c r="O38" s="42">
        <v>69.790000000000006</v>
      </c>
      <c r="P38" s="42">
        <v>72.06</v>
      </c>
      <c r="Q38" s="42">
        <v>78.239999999999995</v>
      </c>
      <c r="R38" s="42">
        <v>62.87</v>
      </c>
      <c r="S38" s="42">
        <v>65.14</v>
      </c>
      <c r="T38" s="42">
        <v>85.43</v>
      </c>
      <c r="U38" s="42">
        <v>60.41</v>
      </c>
      <c r="V38" s="42">
        <v>43.51</v>
      </c>
      <c r="W38" s="42">
        <v>64.2</v>
      </c>
      <c r="X38" s="42">
        <v>43.05</v>
      </c>
      <c r="Y38" s="42">
        <v>47.77</v>
      </c>
      <c r="Z38" s="42">
        <v>55.02</v>
      </c>
      <c r="AA38" s="17">
        <f t="shared" si="1"/>
        <v>62.290833333333332</v>
      </c>
      <c r="AB38" s="24">
        <v>72</v>
      </c>
      <c r="AC38" s="24">
        <v>90.33</v>
      </c>
      <c r="AD38" s="24">
        <v>54.58</v>
      </c>
      <c r="AE38" s="13">
        <f t="shared" si="2"/>
        <v>72.454999999999998</v>
      </c>
      <c r="AF38" s="24">
        <v>66.81</v>
      </c>
      <c r="AG38" s="24">
        <v>87.06</v>
      </c>
      <c r="AH38" s="24">
        <v>72.14</v>
      </c>
      <c r="AI38" s="24">
        <v>73.989999999999995</v>
      </c>
      <c r="AJ38" s="24">
        <v>61.19</v>
      </c>
      <c r="AK38" s="24">
        <v>57.21</v>
      </c>
      <c r="AL38" s="24">
        <v>45.27</v>
      </c>
      <c r="AM38" s="24">
        <v>29.28</v>
      </c>
      <c r="AN38" s="13">
        <f t="shared" si="3"/>
        <v>37.275000000000006</v>
      </c>
      <c r="AO38" s="45">
        <v>45.77</v>
      </c>
      <c r="AP38" s="45">
        <v>38.020000000000003</v>
      </c>
      <c r="AQ38" s="45">
        <v>36.92</v>
      </c>
      <c r="AR38" s="45">
        <v>28.36</v>
      </c>
      <c r="AS38" s="45">
        <v>15.49</v>
      </c>
      <c r="AT38" s="17">
        <f t="shared" si="4"/>
        <v>54.620714285714278</v>
      </c>
      <c r="AU38" s="42">
        <v>26.21</v>
      </c>
      <c r="AV38" s="42">
        <v>20.309999999999999</v>
      </c>
      <c r="AW38" s="42">
        <v>53.69</v>
      </c>
      <c r="AX38" s="42">
        <v>12.26</v>
      </c>
      <c r="AY38" s="17">
        <f t="shared" si="5"/>
        <v>28.1175</v>
      </c>
      <c r="AZ38" s="42">
        <v>29.94</v>
      </c>
      <c r="BA38" s="42">
        <v>21.69</v>
      </c>
      <c r="BB38" s="42">
        <v>49.1</v>
      </c>
      <c r="BC38" s="42">
        <v>11.34</v>
      </c>
      <c r="BD38" s="17">
        <f t="shared" si="6"/>
        <v>28.017500000000002</v>
      </c>
      <c r="BE38" s="42">
        <v>30.7</v>
      </c>
      <c r="BF38" s="42">
        <v>12.69</v>
      </c>
      <c r="BG38" s="42">
        <v>5.44</v>
      </c>
      <c r="BH38" s="17">
        <f t="shared" si="7"/>
        <v>16.276666666666667</v>
      </c>
    </row>
    <row r="39" spans="1:60" x14ac:dyDescent="0.25">
      <c r="A39" s="24" t="s">
        <v>35</v>
      </c>
      <c r="B39" s="45">
        <v>74.180000000000007</v>
      </c>
      <c r="C39" s="45">
        <v>69.11</v>
      </c>
      <c r="D39" s="45">
        <v>76.459999999999994</v>
      </c>
      <c r="E39" s="45">
        <v>69.11</v>
      </c>
      <c r="F39" s="45">
        <v>74.180000000000007</v>
      </c>
      <c r="G39" s="45">
        <v>83.29</v>
      </c>
      <c r="H39" s="45">
        <v>66.58</v>
      </c>
      <c r="I39" s="45">
        <v>41.77</v>
      </c>
      <c r="J39" s="45">
        <v>61.27</v>
      </c>
      <c r="K39" s="45">
        <v>28.86</v>
      </c>
      <c r="L39" s="45">
        <v>44.81</v>
      </c>
      <c r="M39" s="45">
        <v>53.67</v>
      </c>
      <c r="N39" s="16">
        <f t="shared" si="0"/>
        <v>61.940833333333337</v>
      </c>
      <c r="O39" s="42">
        <v>64.599999999999994</v>
      </c>
      <c r="P39" s="42">
        <v>68.73</v>
      </c>
      <c r="Q39" s="42">
        <v>84.07</v>
      </c>
      <c r="R39" s="42">
        <v>61.36</v>
      </c>
      <c r="S39" s="42">
        <v>65.78</v>
      </c>
      <c r="T39" s="42">
        <v>80.53</v>
      </c>
      <c r="U39" s="42">
        <v>69.62</v>
      </c>
      <c r="V39" s="42">
        <v>35.4</v>
      </c>
      <c r="W39" s="42">
        <v>62.24</v>
      </c>
      <c r="X39" s="42">
        <v>37.46</v>
      </c>
      <c r="Y39" s="42">
        <v>45.72</v>
      </c>
      <c r="Z39" s="42">
        <v>58.11</v>
      </c>
      <c r="AA39" s="17">
        <f t="shared" si="1"/>
        <v>61.134999999999998</v>
      </c>
      <c r="AB39" s="24">
        <v>77.010000000000005</v>
      </c>
      <c r="AC39" s="24">
        <v>78.069999999999993</v>
      </c>
      <c r="AD39" s="24">
        <v>60.16</v>
      </c>
      <c r="AE39" s="13">
        <f t="shared" si="2"/>
        <v>69.114999999999995</v>
      </c>
      <c r="AF39" s="24">
        <v>67.91</v>
      </c>
      <c r="AG39" s="24">
        <v>81.819999999999993</v>
      </c>
      <c r="AH39" s="24">
        <v>69.25</v>
      </c>
      <c r="AI39" s="24">
        <v>73.260000000000005</v>
      </c>
      <c r="AJ39" s="24">
        <v>62.83</v>
      </c>
      <c r="AK39" s="24">
        <v>50.53</v>
      </c>
      <c r="AL39" s="24">
        <v>47.06</v>
      </c>
      <c r="AM39" s="24">
        <v>31.02</v>
      </c>
      <c r="AN39" s="13">
        <f t="shared" si="3"/>
        <v>39.04</v>
      </c>
      <c r="AO39" s="45">
        <v>43.32</v>
      </c>
      <c r="AP39" s="45">
        <v>26.2</v>
      </c>
      <c r="AQ39" s="45">
        <v>40.51</v>
      </c>
      <c r="AR39" s="45">
        <v>24.87</v>
      </c>
      <c r="AS39" s="45">
        <v>13.24</v>
      </c>
      <c r="AT39" s="17">
        <f t="shared" si="4"/>
        <v>52.77892857142858</v>
      </c>
      <c r="AU39" s="42">
        <v>35.950000000000003</v>
      </c>
      <c r="AV39" s="42">
        <v>28.86</v>
      </c>
      <c r="AW39" s="42">
        <v>51.39</v>
      </c>
      <c r="AX39" s="42">
        <v>15.95</v>
      </c>
      <c r="AY39" s="17">
        <f t="shared" si="5"/>
        <v>33.037500000000001</v>
      </c>
      <c r="AZ39" s="42">
        <v>24.78</v>
      </c>
      <c r="BA39" s="42">
        <v>20.8</v>
      </c>
      <c r="BB39" s="42">
        <v>47.2</v>
      </c>
      <c r="BC39" s="42">
        <v>11.65</v>
      </c>
      <c r="BD39" s="17">
        <f t="shared" si="6"/>
        <v>26.107500000000002</v>
      </c>
      <c r="BE39" s="42">
        <v>27.54</v>
      </c>
      <c r="BF39" s="42">
        <v>13.1</v>
      </c>
      <c r="BG39" s="42">
        <v>2.0099999999999998</v>
      </c>
      <c r="BH39" s="17">
        <f t="shared" si="7"/>
        <v>14.216666666666667</v>
      </c>
    </row>
    <row r="40" spans="1:60" x14ac:dyDescent="0.25">
      <c r="A40" s="24" t="s">
        <v>36</v>
      </c>
      <c r="B40" s="45">
        <v>81.22</v>
      </c>
      <c r="C40" s="45">
        <v>82.35</v>
      </c>
      <c r="D40" s="45">
        <v>82.81</v>
      </c>
      <c r="E40" s="45">
        <v>78.510000000000005</v>
      </c>
      <c r="F40" s="45">
        <v>73.3</v>
      </c>
      <c r="G40" s="45">
        <v>80.09</v>
      </c>
      <c r="H40" s="45">
        <v>56.56</v>
      </c>
      <c r="I40" s="45">
        <v>47.06</v>
      </c>
      <c r="J40" s="45">
        <v>70.14</v>
      </c>
      <c r="K40" s="45">
        <v>48.42</v>
      </c>
      <c r="L40" s="45">
        <v>42.87</v>
      </c>
      <c r="M40" s="45">
        <v>56.11</v>
      </c>
      <c r="N40" s="16">
        <f t="shared" si="0"/>
        <v>66.61999999999999</v>
      </c>
      <c r="O40" s="42">
        <v>80.62</v>
      </c>
      <c r="P40" s="42">
        <v>79.900000000000006</v>
      </c>
      <c r="Q40" s="42">
        <v>82.54</v>
      </c>
      <c r="R40" s="42">
        <v>67.459999999999994</v>
      </c>
      <c r="S40" s="42">
        <v>70.81</v>
      </c>
      <c r="T40" s="42">
        <v>83.97</v>
      </c>
      <c r="U40" s="42">
        <v>66.27</v>
      </c>
      <c r="V40" s="42">
        <v>40.67</v>
      </c>
      <c r="W40" s="42">
        <v>68.42</v>
      </c>
      <c r="X40" s="42">
        <v>39.71</v>
      </c>
      <c r="Y40" s="42">
        <v>47.85</v>
      </c>
      <c r="Z40" s="42">
        <v>57.18</v>
      </c>
      <c r="AA40" s="17">
        <f t="shared" si="1"/>
        <v>65.449999999999989</v>
      </c>
      <c r="AB40" s="24">
        <v>76.31</v>
      </c>
      <c r="AC40" s="24">
        <v>82.79</v>
      </c>
      <c r="AD40" s="24">
        <v>69.33</v>
      </c>
      <c r="AE40" s="13">
        <f t="shared" si="2"/>
        <v>76.06</v>
      </c>
      <c r="AF40" s="24">
        <v>66.83</v>
      </c>
      <c r="AG40" s="24">
        <v>90.52</v>
      </c>
      <c r="AH40" s="24">
        <v>70.069999999999993</v>
      </c>
      <c r="AI40" s="24">
        <v>77.81</v>
      </c>
      <c r="AJ40" s="24">
        <v>61.6</v>
      </c>
      <c r="AK40" s="24">
        <v>52.62</v>
      </c>
      <c r="AL40" s="24">
        <v>59.85</v>
      </c>
      <c r="AM40" s="24">
        <v>27.43</v>
      </c>
      <c r="AN40" s="13">
        <f t="shared" si="3"/>
        <v>43.64</v>
      </c>
      <c r="AO40" s="45">
        <v>42.64</v>
      </c>
      <c r="AP40" s="45">
        <v>25.31</v>
      </c>
      <c r="AQ40" s="45">
        <v>31.42</v>
      </c>
      <c r="AR40" s="45">
        <v>29.18</v>
      </c>
      <c r="AS40" s="45">
        <v>17.71</v>
      </c>
      <c r="AT40" s="17">
        <f t="shared" si="4"/>
        <v>54.408571428571413</v>
      </c>
      <c r="AU40" s="42">
        <v>36.200000000000003</v>
      </c>
      <c r="AV40" s="42">
        <v>23.42</v>
      </c>
      <c r="AW40" s="42">
        <v>48.19</v>
      </c>
      <c r="AX40" s="42">
        <v>11.09</v>
      </c>
      <c r="AY40" s="17">
        <f t="shared" si="5"/>
        <v>29.725000000000001</v>
      </c>
      <c r="AZ40" s="42">
        <v>25.6</v>
      </c>
      <c r="BA40" s="42">
        <v>19.86</v>
      </c>
      <c r="BB40" s="42">
        <v>51.2</v>
      </c>
      <c r="BC40" s="42">
        <v>9.69</v>
      </c>
      <c r="BD40" s="17">
        <f t="shared" si="6"/>
        <v>26.587499999999999</v>
      </c>
      <c r="BE40" s="42">
        <v>28.43</v>
      </c>
      <c r="BF40" s="42">
        <v>14.71</v>
      </c>
      <c r="BG40" s="42">
        <v>5.61</v>
      </c>
      <c r="BH40" s="17">
        <f t="shared" si="7"/>
        <v>16.25</v>
      </c>
    </row>
  </sheetData>
  <mergeCells count="9">
    <mergeCell ref="BE3:BH3"/>
    <mergeCell ref="B1:BH1"/>
    <mergeCell ref="B2:AT2"/>
    <mergeCell ref="AU2:BH2"/>
    <mergeCell ref="B3:N3"/>
    <mergeCell ref="O3:AA3"/>
    <mergeCell ref="AB3:AT3"/>
    <mergeCell ref="AU3:AY3"/>
    <mergeCell ref="AZ3:BD3"/>
  </mergeCells>
  <conditionalFormatting sqref="B5:AT40">
    <cfRule type="cellIs" dxfId="27" priority="4" operator="lessThan">
      <formula>59.44</formula>
    </cfRule>
    <cfRule type="cellIs" dxfId="26" priority="2" operator="greaterThan">
      <formula>89.44</formula>
    </cfRule>
  </conditionalFormatting>
  <conditionalFormatting sqref="AU5:BH40">
    <cfRule type="cellIs" dxfId="25" priority="3" operator="lessThan">
      <formula>39.44</formula>
    </cfRule>
    <cfRule type="cellIs" dxfId="24" priority="1" operator="greaterThan">
      <formula>59.44</formula>
    </cfRule>
  </conditionalFormatting>
  <pageMargins left="0.7" right="0.7" top="0.75" bottom="0.75" header="0.3" footer="0.3"/>
  <pageSetup paperSize="9" orientation="portrait" r:id="rId1"/>
  <ignoredErrors>
    <ignoredError sqref="AE5:AE40 AN5:AN4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3CAD3-42E1-4FAB-96D5-4A7BED5FA782}">
  <dimension ref="A1:BD13"/>
  <sheetViews>
    <sheetView workbookViewId="0"/>
  </sheetViews>
  <sheetFormatPr defaultRowHeight="15" x14ac:dyDescent="0.25"/>
  <cols>
    <col min="1" max="1" width="40" bestFit="1" customWidth="1"/>
    <col min="24" max="24" width="10.28515625" bestFit="1" customWidth="1"/>
  </cols>
  <sheetData>
    <row r="1" spans="1:56" x14ac:dyDescent="0.25">
      <c r="A1" s="3" t="s">
        <v>0</v>
      </c>
      <c r="B1" s="71" t="s">
        <v>101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</row>
    <row r="2" spans="1:56" x14ac:dyDescent="0.25">
      <c r="A2" s="39" t="s">
        <v>43</v>
      </c>
      <c r="B2" s="71" t="s">
        <v>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 t="s">
        <v>45</v>
      </c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</row>
    <row r="3" spans="1:56" s="2" customFormat="1" x14ac:dyDescent="0.25">
      <c r="A3" s="3" t="s">
        <v>3</v>
      </c>
      <c r="B3" s="71">
        <v>2023</v>
      </c>
      <c r="C3" s="71"/>
      <c r="D3" s="71"/>
      <c r="E3" s="71"/>
      <c r="F3" s="71"/>
      <c r="G3" s="71"/>
      <c r="H3" s="71"/>
      <c r="I3" s="71"/>
      <c r="J3" s="71"/>
      <c r="K3" s="71">
        <v>2024</v>
      </c>
      <c r="L3" s="71"/>
      <c r="M3" s="71"/>
      <c r="N3" s="71"/>
      <c r="O3" s="71"/>
      <c r="P3" s="71"/>
      <c r="Q3" s="71"/>
      <c r="R3" s="71"/>
      <c r="S3" s="71"/>
      <c r="T3" s="71">
        <v>2025</v>
      </c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>
        <v>2023</v>
      </c>
      <c r="AJ3" s="71"/>
      <c r="AK3" s="71"/>
      <c r="AL3" s="71"/>
      <c r="AM3" s="71"/>
      <c r="AN3" s="71"/>
      <c r="AO3" s="71"/>
      <c r="AP3" s="71"/>
      <c r="AQ3" s="71">
        <v>2024</v>
      </c>
      <c r="AR3" s="71"/>
      <c r="AS3" s="71"/>
      <c r="AT3" s="71"/>
      <c r="AU3" s="71"/>
      <c r="AV3" s="71"/>
      <c r="AW3" s="71"/>
      <c r="AX3" s="71"/>
      <c r="AY3" s="71">
        <v>2025</v>
      </c>
      <c r="AZ3" s="71"/>
      <c r="BA3" s="71"/>
      <c r="BB3" s="71"/>
      <c r="BC3" s="71"/>
      <c r="BD3" s="71"/>
    </row>
    <row r="4" spans="1:56" x14ac:dyDescent="0.25">
      <c r="A4" s="29" t="s">
        <v>66</v>
      </c>
      <c r="B4" s="28">
        <v>1</v>
      </c>
      <c r="C4" s="28">
        <v>3</v>
      </c>
      <c r="D4" s="28">
        <v>4</v>
      </c>
      <c r="E4" s="28">
        <v>6</v>
      </c>
      <c r="F4" s="28">
        <v>7</v>
      </c>
      <c r="G4" s="28">
        <v>8</v>
      </c>
      <c r="H4" s="28">
        <v>9</v>
      </c>
      <c r="I4" s="28">
        <v>10</v>
      </c>
      <c r="J4" s="43" t="s">
        <v>62</v>
      </c>
      <c r="K4" s="28">
        <v>1</v>
      </c>
      <c r="L4" s="28">
        <v>3</v>
      </c>
      <c r="M4" s="28">
        <v>4</v>
      </c>
      <c r="N4" s="28">
        <v>6</v>
      </c>
      <c r="O4" s="28">
        <v>7</v>
      </c>
      <c r="P4" s="28">
        <v>8</v>
      </c>
      <c r="Q4" s="28">
        <v>9</v>
      </c>
      <c r="R4" s="28">
        <v>10</v>
      </c>
      <c r="S4" s="29" t="s">
        <v>62</v>
      </c>
      <c r="T4" s="28">
        <v>1</v>
      </c>
      <c r="U4" s="28">
        <v>2</v>
      </c>
      <c r="V4" s="28">
        <v>3</v>
      </c>
      <c r="W4" s="28">
        <v>4</v>
      </c>
      <c r="X4" s="63" t="s">
        <v>41</v>
      </c>
      <c r="Y4" s="63" t="s">
        <v>42</v>
      </c>
      <c r="Z4" s="29" t="s">
        <v>103</v>
      </c>
      <c r="AA4" s="28">
        <v>6</v>
      </c>
      <c r="AB4" s="28">
        <v>7</v>
      </c>
      <c r="AC4" s="28">
        <v>8</v>
      </c>
      <c r="AD4" s="28">
        <v>9</v>
      </c>
      <c r="AE4" s="28">
        <v>12</v>
      </c>
      <c r="AF4" s="28">
        <v>13</v>
      </c>
      <c r="AG4" s="28">
        <v>14</v>
      </c>
      <c r="AH4" s="29" t="s">
        <v>62</v>
      </c>
      <c r="AI4" s="28">
        <v>2</v>
      </c>
      <c r="AJ4" s="28">
        <v>5</v>
      </c>
      <c r="AK4" s="28">
        <v>11</v>
      </c>
      <c r="AL4" s="28">
        <v>12</v>
      </c>
      <c r="AM4" s="28">
        <v>13</v>
      </c>
      <c r="AN4" s="28">
        <v>14</v>
      </c>
      <c r="AO4" s="28">
        <v>15</v>
      </c>
      <c r="AP4" s="29" t="s">
        <v>62</v>
      </c>
      <c r="AQ4" s="28">
        <v>2</v>
      </c>
      <c r="AR4" s="28">
        <v>5</v>
      </c>
      <c r="AS4" s="28">
        <v>11</v>
      </c>
      <c r="AT4" s="28">
        <v>12</v>
      </c>
      <c r="AU4" s="28">
        <v>13</v>
      </c>
      <c r="AV4" s="28">
        <v>14</v>
      </c>
      <c r="AW4" s="28">
        <v>15</v>
      </c>
      <c r="AX4" s="29" t="s">
        <v>62</v>
      </c>
      <c r="AY4" s="28">
        <v>10</v>
      </c>
      <c r="AZ4" s="28">
        <v>11</v>
      </c>
      <c r="BA4" s="28">
        <v>15</v>
      </c>
      <c r="BB4" s="28">
        <v>16</v>
      </c>
      <c r="BC4" s="28">
        <v>17</v>
      </c>
      <c r="BD4" s="29" t="s">
        <v>62</v>
      </c>
    </row>
    <row r="5" spans="1:56" x14ac:dyDescent="0.25">
      <c r="A5" s="23" t="s">
        <v>65</v>
      </c>
      <c r="B5" s="42">
        <v>64.27</v>
      </c>
      <c r="C5" s="42">
        <v>94.27</v>
      </c>
      <c r="D5" s="42">
        <v>69.08</v>
      </c>
      <c r="E5" s="42">
        <v>69.430000000000007</v>
      </c>
      <c r="F5" s="42">
        <v>64.97</v>
      </c>
      <c r="G5" s="42">
        <v>63.33</v>
      </c>
      <c r="H5" s="42">
        <v>53.73</v>
      </c>
      <c r="I5" s="42">
        <v>36.93</v>
      </c>
      <c r="J5" s="17">
        <f>AVERAGE(B5:I5)</f>
        <v>64.501249999999999</v>
      </c>
      <c r="K5" s="42">
        <v>66.83</v>
      </c>
      <c r="L5" s="42">
        <v>95.05</v>
      </c>
      <c r="M5" s="42">
        <v>74.599999999999994</v>
      </c>
      <c r="N5" s="42">
        <v>71.84</v>
      </c>
      <c r="O5" s="42">
        <v>66.08</v>
      </c>
      <c r="P5" s="42">
        <v>63.41</v>
      </c>
      <c r="Q5" s="42">
        <v>59.92</v>
      </c>
      <c r="R5" s="42">
        <v>60.3</v>
      </c>
      <c r="S5" s="17">
        <f>AVERAGE(K5:R5)</f>
        <v>69.753749999999997</v>
      </c>
      <c r="T5" s="13">
        <v>73.56</v>
      </c>
      <c r="U5" s="13">
        <v>59.34</v>
      </c>
      <c r="V5" s="13">
        <v>91.37</v>
      </c>
      <c r="W5" s="13">
        <v>63.35</v>
      </c>
      <c r="X5" s="13">
        <v>78.73</v>
      </c>
      <c r="Y5" s="13">
        <v>68.48</v>
      </c>
      <c r="Z5" s="18">
        <f>AVERAGE(X5:Y5)</f>
        <v>73.605000000000004</v>
      </c>
      <c r="AA5" s="13">
        <v>63.81</v>
      </c>
      <c r="AB5" s="13">
        <v>69.099999999999994</v>
      </c>
      <c r="AC5" s="13">
        <v>47.22</v>
      </c>
      <c r="AD5" s="13">
        <v>66.069999999999993</v>
      </c>
      <c r="AE5" s="13">
        <v>80.06</v>
      </c>
      <c r="AF5" s="13">
        <v>44.66</v>
      </c>
      <c r="AG5" s="13">
        <v>29.06</v>
      </c>
      <c r="AH5" s="17">
        <f>AVERAGE(T5:W5,Z5,AA5:AG5)</f>
        <v>63.433749999999982</v>
      </c>
      <c r="AI5" s="42">
        <v>71.77</v>
      </c>
      <c r="AJ5" s="42">
        <v>61.04</v>
      </c>
      <c r="AK5" s="42">
        <v>75.599999999999994</v>
      </c>
      <c r="AL5" s="42">
        <v>23.01</v>
      </c>
      <c r="AM5" s="42">
        <v>41.18</v>
      </c>
      <c r="AN5" s="42">
        <v>10.41</v>
      </c>
      <c r="AO5" s="42">
        <v>24.66</v>
      </c>
      <c r="AP5" s="17">
        <f>AVERAGE(AI5:AO5)</f>
        <v>43.952857142857148</v>
      </c>
      <c r="AQ5" s="42">
        <v>74.09</v>
      </c>
      <c r="AR5" s="42">
        <v>73.53</v>
      </c>
      <c r="AS5" s="42">
        <v>77.03</v>
      </c>
      <c r="AT5" s="42">
        <v>30.26</v>
      </c>
      <c r="AU5" s="42">
        <v>44.07</v>
      </c>
      <c r="AV5" s="42">
        <v>16.57</v>
      </c>
      <c r="AW5" s="42">
        <v>29</v>
      </c>
      <c r="AX5" s="17">
        <f>AVERAGE(AQ5:AW5)</f>
        <v>49.221428571428575</v>
      </c>
      <c r="AY5" s="13">
        <v>60.38</v>
      </c>
      <c r="AZ5" s="13">
        <v>61.47</v>
      </c>
      <c r="BA5" s="13">
        <v>42.72</v>
      </c>
      <c r="BB5" s="13">
        <v>15.89</v>
      </c>
      <c r="BC5" s="13">
        <v>12.17</v>
      </c>
      <c r="BD5" s="17">
        <f>AVERAGE(AY5:BC5)</f>
        <v>38.525999999999996</v>
      </c>
    </row>
    <row r="6" spans="1:56" s="2" customFormat="1" x14ac:dyDescent="0.25">
      <c r="A6" s="55" t="s">
        <v>4</v>
      </c>
      <c r="B6" s="59">
        <v>44.62</v>
      </c>
      <c r="C6" s="59">
        <v>93.85</v>
      </c>
      <c r="D6" s="59">
        <v>52.31</v>
      </c>
      <c r="E6" s="59">
        <v>47.69</v>
      </c>
      <c r="F6" s="59">
        <v>56.92</v>
      </c>
      <c r="G6" s="59">
        <v>54.62</v>
      </c>
      <c r="H6" s="59">
        <v>53.85</v>
      </c>
      <c r="I6" s="59">
        <v>53.85</v>
      </c>
      <c r="J6" s="56">
        <f t="shared" ref="J6:J13" si="0">AVERAGE(B6:I6)</f>
        <v>57.213750000000005</v>
      </c>
      <c r="K6" s="59">
        <v>68.53</v>
      </c>
      <c r="L6" s="59">
        <v>95.1</v>
      </c>
      <c r="M6" s="59">
        <v>71.33</v>
      </c>
      <c r="N6" s="59">
        <v>67.13</v>
      </c>
      <c r="O6" s="59">
        <v>41.96</v>
      </c>
      <c r="P6" s="59">
        <v>34.270000000000003</v>
      </c>
      <c r="Q6" s="59">
        <v>56.64</v>
      </c>
      <c r="R6" s="59">
        <v>67.13</v>
      </c>
      <c r="S6" s="56">
        <f t="shared" ref="S6:S13" si="1">AVERAGE(K6:R6)</f>
        <v>62.76124999999999</v>
      </c>
      <c r="T6" s="59">
        <v>82.61</v>
      </c>
      <c r="U6" s="59">
        <v>71.010000000000005</v>
      </c>
      <c r="V6" s="59">
        <v>86.47</v>
      </c>
      <c r="W6" s="59">
        <v>63.77</v>
      </c>
      <c r="X6" s="59">
        <v>85.51</v>
      </c>
      <c r="Y6" s="59">
        <v>74.400000000000006</v>
      </c>
      <c r="Z6" s="56">
        <f t="shared" ref="Z6:Z13" si="2">AVERAGE(X6:Y6)</f>
        <v>79.955000000000013</v>
      </c>
      <c r="AA6" s="59">
        <v>57</v>
      </c>
      <c r="AB6" s="59">
        <v>70.53</v>
      </c>
      <c r="AC6" s="59">
        <v>60.87</v>
      </c>
      <c r="AD6" s="59">
        <v>74.400000000000006</v>
      </c>
      <c r="AE6" s="59">
        <v>77.540000000000006</v>
      </c>
      <c r="AF6" s="59">
        <v>51.69</v>
      </c>
      <c r="AG6" s="59">
        <v>38.159999999999997</v>
      </c>
      <c r="AH6" s="56">
        <f t="shared" ref="AH6:AH13" si="3">AVERAGE(T6:W6,Z6,AA6:AG6)</f>
        <v>67.833749999999995</v>
      </c>
      <c r="AI6" s="59">
        <v>47.69</v>
      </c>
      <c r="AJ6" s="59">
        <v>80</v>
      </c>
      <c r="AK6" s="59">
        <v>83.08</v>
      </c>
      <c r="AL6" s="59">
        <v>5.38</v>
      </c>
      <c r="AM6" s="59">
        <v>19.23</v>
      </c>
      <c r="AN6" s="59">
        <v>1.54</v>
      </c>
      <c r="AO6" s="59">
        <v>2.31</v>
      </c>
      <c r="AP6" s="56">
        <f t="shared" ref="AP6:AP13" si="4">AVERAGE(AI6:AO6)</f>
        <v>34.175714285714278</v>
      </c>
      <c r="AQ6" s="59">
        <v>69.23</v>
      </c>
      <c r="AR6" s="59">
        <v>75.52</v>
      </c>
      <c r="AS6" s="59">
        <v>75.52</v>
      </c>
      <c r="AT6" s="59">
        <v>20.63</v>
      </c>
      <c r="AU6" s="59">
        <v>24.48</v>
      </c>
      <c r="AV6" s="59">
        <v>13.29</v>
      </c>
      <c r="AW6" s="59">
        <v>15.38</v>
      </c>
      <c r="AX6" s="56">
        <f t="shared" ref="AX6:AX13" si="5">AVERAGE(AQ6:AW6)</f>
        <v>42.00714285714286</v>
      </c>
      <c r="AY6" s="59">
        <v>66.67</v>
      </c>
      <c r="AZ6" s="59">
        <v>75.36</v>
      </c>
      <c r="BA6" s="59">
        <v>35.99</v>
      </c>
      <c r="BB6" s="59">
        <v>18.600000000000001</v>
      </c>
      <c r="BC6" s="59">
        <v>16.670000000000002</v>
      </c>
      <c r="BD6" s="56">
        <f t="shared" ref="BD6:BD13" si="6">AVERAGE(AY6:BC6)</f>
        <v>42.658000000000001</v>
      </c>
    </row>
    <row r="7" spans="1:56" x14ac:dyDescent="0.25">
      <c r="A7" s="24" t="s">
        <v>6</v>
      </c>
      <c r="B7" s="36"/>
      <c r="C7" s="36"/>
      <c r="D7" s="36"/>
      <c r="E7" s="36"/>
      <c r="F7" s="36"/>
      <c r="G7" s="36"/>
      <c r="H7" s="36"/>
      <c r="I7" s="36"/>
      <c r="J7" s="31"/>
      <c r="K7" s="36"/>
      <c r="L7" s="36"/>
      <c r="M7" s="36"/>
      <c r="N7" s="36"/>
      <c r="O7" s="36"/>
      <c r="P7" s="36"/>
      <c r="Q7" s="36"/>
      <c r="R7" s="36"/>
      <c r="S7" s="31"/>
      <c r="T7" s="13">
        <v>79.31</v>
      </c>
      <c r="U7" s="13">
        <v>96.55</v>
      </c>
      <c r="V7" s="13">
        <v>89.66</v>
      </c>
      <c r="W7" s="13">
        <v>72.41</v>
      </c>
      <c r="X7" s="13">
        <v>86.21</v>
      </c>
      <c r="Y7" s="13">
        <v>82.76</v>
      </c>
      <c r="Z7" s="18">
        <f t="shared" si="2"/>
        <v>84.484999999999999</v>
      </c>
      <c r="AA7" s="13">
        <v>65.52</v>
      </c>
      <c r="AB7" s="13">
        <v>72.41</v>
      </c>
      <c r="AC7" s="13">
        <v>86.21</v>
      </c>
      <c r="AD7" s="13">
        <v>68.97</v>
      </c>
      <c r="AE7" s="13">
        <v>63.79</v>
      </c>
      <c r="AF7" s="13">
        <v>65.52</v>
      </c>
      <c r="AG7" s="13">
        <v>39.659999999999997</v>
      </c>
      <c r="AH7" s="17">
        <f t="shared" si="3"/>
        <v>73.707916666666662</v>
      </c>
      <c r="AI7" s="36"/>
      <c r="AJ7" s="36"/>
      <c r="AK7" s="36"/>
      <c r="AL7" s="36"/>
      <c r="AM7" s="36"/>
      <c r="AN7" s="36"/>
      <c r="AO7" s="36"/>
      <c r="AP7" s="31"/>
      <c r="AQ7" s="36"/>
      <c r="AR7" s="36"/>
      <c r="AS7" s="36"/>
      <c r="AT7" s="36"/>
      <c r="AU7" s="36"/>
      <c r="AV7" s="36"/>
      <c r="AW7" s="36"/>
      <c r="AX7" s="31"/>
      <c r="AY7" s="13">
        <v>41.38</v>
      </c>
      <c r="AZ7" s="13">
        <v>48.28</v>
      </c>
      <c r="BA7" s="13">
        <v>50</v>
      </c>
      <c r="BB7" s="13">
        <v>20.69</v>
      </c>
      <c r="BC7" s="13">
        <v>22.41</v>
      </c>
      <c r="BD7" s="17">
        <f t="shared" si="6"/>
        <v>36.552</v>
      </c>
    </row>
    <row r="8" spans="1:56" x14ac:dyDescent="0.25">
      <c r="A8" s="24" t="s">
        <v>19</v>
      </c>
      <c r="B8" s="36"/>
      <c r="C8" s="36"/>
      <c r="D8" s="36"/>
      <c r="E8" s="36"/>
      <c r="F8" s="36"/>
      <c r="G8" s="36"/>
      <c r="H8" s="36"/>
      <c r="I8" s="36"/>
      <c r="J8" s="31"/>
      <c r="K8" s="36"/>
      <c r="L8" s="36"/>
      <c r="M8" s="36"/>
      <c r="N8" s="36"/>
      <c r="O8" s="36"/>
      <c r="P8" s="36"/>
      <c r="Q8" s="36"/>
      <c r="R8" s="36"/>
      <c r="S8" s="31"/>
      <c r="T8" s="13">
        <v>92.5</v>
      </c>
      <c r="U8" s="13">
        <v>87.5</v>
      </c>
      <c r="V8" s="13">
        <v>82.5</v>
      </c>
      <c r="W8" s="13">
        <v>55</v>
      </c>
      <c r="X8" s="13">
        <v>65</v>
      </c>
      <c r="Y8" s="13">
        <v>55</v>
      </c>
      <c r="Z8" s="18">
        <f t="shared" si="2"/>
        <v>60</v>
      </c>
      <c r="AA8" s="13">
        <v>77.5</v>
      </c>
      <c r="AB8" s="13">
        <v>92.5</v>
      </c>
      <c r="AC8" s="13">
        <v>50</v>
      </c>
      <c r="AD8" s="13">
        <v>80</v>
      </c>
      <c r="AE8" s="13">
        <v>82.5</v>
      </c>
      <c r="AF8" s="13">
        <v>27.5</v>
      </c>
      <c r="AG8" s="13">
        <v>28.75</v>
      </c>
      <c r="AH8" s="17">
        <f t="shared" si="3"/>
        <v>68.020833333333329</v>
      </c>
      <c r="AI8" s="36"/>
      <c r="AJ8" s="36"/>
      <c r="AK8" s="36"/>
      <c r="AL8" s="36"/>
      <c r="AM8" s="36"/>
      <c r="AN8" s="36"/>
      <c r="AO8" s="36"/>
      <c r="AP8" s="31"/>
      <c r="AQ8" s="36"/>
      <c r="AR8" s="36"/>
      <c r="AS8" s="36"/>
      <c r="AT8" s="36"/>
      <c r="AU8" s="36"/>
      <c r="AV8" s="36"/>
      <c r="AW8" s="36"/>
      <c r="AX8" s="31"/>
      <c r="AY8" s="13">
        <v>77.5</v>
      </c>
      <c r="AZ8" s="13">
        <v>55</v>
      </c>
      <c r="BA8" s="13">
        <v>15</v>
      </c>
      <c r="BB8" s="13">
        <v>2.5</v>
      </c>
      <c r="BC8" s="13">
        <v>7.5</v>
      </c>
      <c r="BD8" s="17">
        <f t="shared" si="6"/>
        <v>31.5</v>
      </c>
    </row>
    <row r="9" spans="1:56" x14ac:dyDescent="0.25">
      <c r="A9" s="24" t="s">
        <v>20</v>
      </c>
      <c r="B9" s="36"/>
      <c r="C9" s="36"/>
      <c r="D9" s="36"/>
      <c r="E9" s="36"/>
      <c r="F9" s="36"/>
      <c r="G9" s="36"/>
      <c r="H9" s="36"/>
      <c r="I9" s="36"/>
      <c r="J9" s="31"/>
      <c r="K9" s="42">
        <v>100</v>
      </c>
      <c r="L9" s="42">
        <v>75</v>
      </c>
      <c r="M9" s="42">
        <v>75</v>
      </c>
      <c r="N9" s="42">
        <v>37.5</v>
      </c>
      <c r="O9" s="42">
        <v>100</v>
      </c>
      <c r="P9" s="42">
        <v>81.25</v>
      </c>
      <c r="Q9" s="42">
        <v>25</v>
      </c>
      <c r="R9" s="42">
        <v>12.5</v>
      </c>
      <c r="S9" s="17">
        <f t="shared" si="1"/>
        <v>63.28125</v>
      </c>
      <c r="T9" s="36"/>
      <c r="U9" s="36"/>
      <c r="V9" s="36"/>
      <c r="W9" s="36"/>
      <c r="X9" s="36"/>
      <c r="Y9" s="36"/>
      <c r="Z9" s="64"/>
      <c r="AA9" s="36"/>
      <c r="AB9" s="36"/>
      <c r="AC9" s="36"/>
      <c r="AD9" s="36"/>
      <c r="AE9" s="36"/>
      <c r="AF9" s="36"/>
      <c r="AG9" s="36"/>
      <c r="AH9" s="31"/>
      <c r="AI9" s="36"/>
      <c r="AJ9" s="36"/>
      <c r="AK9" s="36"/>
      <c r="AL9" s="36"/>
      <c r="AM9" s="36"/>
      <c r="AN9" s="36"/>
      <c r="AO9" s="36"/>
      <c r="AP9" s="31"/>
      <c r="AQ9" s="1">
        <v>62.5</v>
      </c>
      <c r="AR9" s="1">
        <v>43.75</v>
      </c>
      <c r="AS9" s="1">
        <v>75</v>
      </c>
      <c r="AT9" s="1">
        <v>43.75</v>
      </c>
      <c r="AU9" s="1">
        <v>43.75</v>
      </c>
      <c r="AV9" s="1">
        <v>43.75</v>
      </c>
      <c r="AW9" s="1">
        <v>62.5</v>
      </c>
      <c r="AX9" s="17">
        <f t="shared" si="5"/>
        <v>53.571428571428569</v>
      </c>
      <c r="AY9" s="30"/>
      <c r="AZ9" s="30"/>
      <c r="BA9" s="30"/>
      <c r="BB9" s="30"/>
      <c r="BC9" s="30"/>
      <c r="BD9" s="31"/>
    </row>
    <row r="10" spans="1:56" x14ac:dyDescent="0.25">
      <c r="A10" s="24" t="s">
        <v>22</v>
      </c>
      <c r="B10" s="36"/>
      <c r="C10" s="36"/>
      <c r="D10" s="36"/>
      <c r="E10" s="36"/>
      <c r="F10" s="36"/>
      <c r="G10" s="36"/>
      <c r="H10" s="36"/>
      <c r="I10" s="36"/>
      <c r="J10" s="31"/>
      <c r="K10" s="36"/>
      <c r="L10" s="36"/>
      <c r="M10" s="36"/>
      <c r="N10" s="36"/>
      <c r="O10" s="36"/>
      <c r="P10" s="36"/>
      <c r="Q10" s="36"/>
      <c r="R10" s="36"/>
      <c r="S10" s="36"/>
      <c r="T10" s="13">
        <v>62.96</v>
      </c>
      <c r="U10" s="13">
        <v>48.15</v>
      </c>
      <c r="V10" s="13">
        <v>92.59</v>
      </c>
      <c r="W10" s="13">
        <v>51.85</v>
      </c>
      <c r="X10" s="13">
        <v>92.59</v>
      </c>
      <c r="Y10" s="13">
        <v>88.89</v>
      </c>
      <c r="Z10" s="18">
        <f t="shared" si="2"/>
        <v>90.740000000000009</v>
      </c>
      <c r="AA10" s="13">
        <v>62.96</v>
      </c>
      <c r="AB10" s="13">
        <v>81.48</v>
      </c>
      <c r="AC10" s="13">
        <v>59.26</v>
      </c>
      <c r="AD10" s="13">
        <v>85.19</v>
      </c>
      <c r="AE10" s="13">
        <v>88.89</v>
      </c>
      <c r="AF10" s="13">
        <v>64.81</v>
      </c>
      <c r="AG10" s="13">
        <v>55.56</v>
      </c>
      <c r="AH10" s="17">
        <f t="shared" si="3"/>
        <v>70.37</v>
      </c>
      <c r="AI10" s="36"/>
      <c r="AJ10" s="36"/>
      <c r="AK10" s="36"/>
      <c r="AL10" s="36"/>
      <c r="AM10" s="36"/>
      <c r="AN10" s="36"/>
      <c r="AO10" s="36"/>
      <c r="AP10" s="31"/>
      <c r="AQ10" s="36"/>
      <c r="AR10" s="36"/>
      <c r="AS10" s="36"/>
      <c r="AT10" s="36"/>
      <c r="AU10" s="36"/>
      <c r="AV10" s="36"/>
      <c r="AW10" s="36"/>
      <c r="AX10" s="31"/>
      <c r="AY10" s="13">
        <v>85.19</v>
      </c>
      <c r="AZ10" s="13">
        <v>77.78</v>
      </c>
      <c r="BA10" s="13">
        <v>68.52</v>
      </c>
      <c r="BB10" s="13">
        <v>24.07</v>
      </c>
      <c r="BC10" s="13">
        <v>44.44</v>
      </c>
      <c r="BD10" s="17">
        <f t="shared" si="6"/>
        <v>60</v>
      </c>
    </row>
    <row r="11" spans="1:56" x14ac:dyDescent="0.25">
      <c r="A11" s="24" t="s">
        <v>23</v>
      </c>
      <c r="B11" s="36"/>
      <c r="C11" s="36"/>
      <c r="D11" s="36"/>
      <c r="E11" s="36"/>
      <c r="F11" s="36"/>
      <c r="G11" s="36"/>
      <c r="H11" s="36"/>
      <c r="I11" s="36"/>
      <c r="J11" s="31"/>
      <c r="K11" s="42">
        <v>72.41</v>
      </c>
      <c r="L11" s="42">
        <v>100</v>
      </c>
      <c r="M11" s="42">
        <v>68.97</v>
      </c>
      <c r="N11" s="42">
        <v>75.86</v>
      </c>
      <c r="O11" s="42">
        <v>58.62</v>
      </c>
      <c r="P11" s="42">
        <v>44.83</v>
      </c>
      <c r="Q11" s="42">
        <v>68.97</v>
      </c>
      <c r="R11" s="42">
        <v>89.66</v>
      </c>
      <c r="S11" s="17">
        <f>AVERAGE(K11:R11)</f>
        <v>72.414999999999992</v>
      </c>
      <c r="T11" s="36"/>
      <c r="U11" s="36"/>
      <c r="V11" s="36"/>
      <c r="W11" s="36"/>
      <c r="X11" s="36"/>
      <c r="Y11" s="36"/>
      <c r="Z11" s="64"/>
      <c r="AA11" s="36"/>
      <c r="AB11" s="36"/>
      <c r="AC11" s="36"/>
      <c r="AD11" s="36"/>
      <c r="AE11" s="36"/>
      <c r="AF11" s="36"/>
      <c r="AG11" s="36"/>
      <c r="AH11" s="31"/>
      <c r="AI11" s="36"/>
      <c r="AJ11" s="36"/>
      <c r="AK11" s="36"/>
      <c r="AL11" s="36"/>
      <c r="AM11" s="36"/>
      <c r="AN11" s="36"/>
      <c r="AO11" s="36"/>
      <c r="AP11" s="31"/>
      <c r="AQ11" s="1">
        <v>62.07</v>
      </c>
      <c r="AR11" s="1">
        <v>79.31</v>
      </c>
      <c r="AS11" s="1">
        <v>82.76</v>
      </c>
      <c r="AT11" s="1">
        <v>25.86</v>
      </c>
      <c r="AU11" s="1">
        <v>25.86</v>
      </c>
      <c r="AV11" s="1">
        <v>13.79</v>
      </c>
      <c r="AW11" s="1">
        <v>3.45</v>
      </c>
      <c r="AX11" s="17">
        <f t="shared" si="5"/>
        <v>41.871428571428574</v>
      </c>
      <c r="AY11" s="30"/>
      <c r="AZ11" s="30"/>
      <c r="BA11" s="30"/>
      <c r="BB11" s="30"/>
      <c r="BC11" s="30"/>
      <c r="BD11" s="31"/>
    </row>
    <row r="12" spans="1:56" x14ac:dyDescent="0.25">
      <c r="A12" s="24" t="s">
        <v>64</v>
      </c>
      <c r="B12" s="36"/>
      <c r="C12" s="36"/>
      <c r="D12" s="36"/>
      <c r="E12" s="36"/>
      <c r="F12" s="36"/>
      <c r="G12" s="36"/>
      <c r="H12" s="36"/>
      <c r="I12" s="36"/>
      <c r="J12" s="31"/>
      <c r="K12" s="36"/>
      <c r="L12" s="36"/>
      <c r="M12" s="36"/>
      <c r="N12" s="36"/>
      <c r="O12" s="36"/>
      <c r="P12" s="36"/>
      <c r="Q12" s="36"/>
      <c r="R12" s="36"/>
      <c r="S12" s="31"/>
      <c r="T12" s="13">
        <v>100</v>
      </c>
      <c r="U12" s="13">
        <v>50</v>
      </c>
      <c r="V12" s="13">
        <v>100</v>
      </c>
      <c r="W12" s="13">
        <v>50</v>
      </c>
      <c r="X12" s="13">
        <v>100</v>
      </c>
      <c r="Y12" s="13">
        <v>0</v>
      </c>
      <c r="Z12" s="18">
        <f t="shared" si="2"/>
        <v>50</v>
      </c>
      <c r="AA12" s="13">
        <v>0</v>
      </c>
      <c r="AB12" s="13">
        <v>50</v>
      </c>
      <c r="AC12" s="13">
        <v>50</v>
      </c>
      <c r="AD12" s="13">
        <v>0</v>
      </c>
      <c r="AE12" s="13">
        <v>50</v>
      </c>
      <c r="AF12" s="13">
        <v>0</v>
      </c>
      <c r="AG12" s="13">
        <v>50</v>
      </c>
      <c r="AH12" s="17">
        <f t="shared" si="3"/>
        <v>45.833333333333336</v>
      </c>
      <c r="AI12" s="36"/>
      <c r="AJ12" s="36"/>
      <c r="AK12" s="36"/>
      <c r="AL12" s="36"/>
      <c r="AM12" s="36"/>
      <c r="AN12" s="36"/>
      <c r="AO12" s="36"/>
      <c r="AP12" s="31"/>
      <c r="AQ12" s="36"/>
      <c r="AR12" s="36"/>
      <c r="AS12" s="36"/>
      <c r="AT12" s="36"/>
      <c r="AU12" s="36"/>
      <c r="AV12" s="36"/>
      <c r="AW12" s="36"/>
      <c r="AX12" s="31"/>
      <c r="AY12" s="13">
        <v>100</v>
      </c>
      <c r="AZ12" s="13">
        <v>0</v>
      </c>
      <c r="BA12" s="13">
        <v>25</v>
      </c>
      <c r="BB12" s="13">
        <v>75</v>
      </c>
      <c r="BC12" s="13">
        <v>75</v>
      </c>
      <c r="BD12" s="17">
        <f t="shared" si="6"/>
        <v>55</v>
      </c>
    </row>
    <row r="13" spans="1:56" x14ac:dyDescent="0.25">
      <c r="A13" s="24" t="s">
        <v>34</v>
      </c>
      <c r="B13" s="42">
        <v>36.840000000000003</v>
      </c>
      <c r="C13" s="42">
        <v>92.98</v>
      </c>
      <c r="D13" s="42">
        <v>52.63</v>
      </c>
      <c r="E13" s="42">
        <v>45.61</v>
      </c>
      <c r="F13" s="42">
        <v>56.14</v>
      </c>
      <c r="G13" s="42">
        <v>50.88</v>
      </c>
      <c r="H13" s="42">
        <v>57.89</v>
      </c>
      <c r="I13" s="42">
        <v>56.14</v>
      </c>
      <c r="J13" s="17">
        <f t="shared" si="0"/>
        <v>56.138749999999995</v>
      </c>
      <c r="K13" s="42">
        <v>64.040000000000006</v>
      </c>
      <c r="L13" s="42">
        <v>95.51</v>
      </c>
      <c r="M13" s="42">
        <v>71.91</v>
      </c>
      <c r="N13" s="42">
        <v>66.290000000000006</v>
      </c>
      <c r="O13" s="42">
        <v>29.21</v>
      </c>
      <c r="P13" s="42">
        <v>21.35</v>
      </c>
      <c r="Q13" s="42">
        <v>57.3</v>
      </c>
      <c r="R13" s="42">
        <v>67.42</v>
      </c>
      <c r="S13" s="17">
        <f t="shared" si="1"/>
        <v>59.128750000000004</v>
      </c>
      <c r="T13" s="13">
        <v>84.4</v>
      </c>
      <c r="U13" s="13">
        <v>64.22</v>
      </c>
      <c r="V13" s="13">
        <v>85.32</v>
      </c>
      <c r="W13" s="13">
        <v>67.89</v>
      </c>
      <c r="X13" s="13">
        <v>90.83</v>
      </c>
      <c r="Y13" s="13">
        <v>77.06</v>
      </c>
      <c r="Z13" s="18">
        <f t="shared" si="2"/>
        <v>83.944999999999993</v>
      </c>
      <c r="AA13" s="13">
        <v>46.79</v>
      </c>
      <c r="AB13" s="13">
        <v>59.63</v>
      </c>
      <c r="AC13" s="13">
        <v>58.72</v>
      </c>
      <c r="AD13" s="13">
        <v>72.48</v>
      </c>
      <c r="AE13" s="13">
        <v>77.06</v>
      </c>
      <c r="AF13" s="13">
        <v>54.59</v>
      </c>
      <c r="AG13" s="13">
        <v>36.700000000000003</v>
      </c>
      <c r="AH13" s="17">
        <f t="shared" si="3"/>
        <v>65.978750000000005</v>
      </c>
      <c r="AI13" s="42">
        <v>42.11</v>
      </c>
      <c r="AJ13" s="42">
        <v>83.33</v>
      </c>
      <c r="AK13" s="42">
        <v>80.7</v>
      </c>
      <c r="AL13" s="42">
        <v>4.3899999999999997</v>
      </c>
      <c r="AM13" s="42">
        <v>15.79</v>
      </c>
      <c r="AN13" s="42">
        <v>1.75</v>
      </c>
      <c r="AO13" s="42">
        <v>1.75</v>
      </c>
      <c r="AP13" s="17">
        <f t="shared" si="4"/>
        <v>32.831428571428567</v>
      </c>
      <c r="AQ13" s="1">
        <v>71.91</v>
      </c>
      <c r="AR13" s="1">
        <v>76.97</v>
      </c>
      <c r="AS13" s="1">
        <v>70.790000000000006</v>
      </c>
      <c r="AT13" s="1">
        <v>17.420000000000002</v>
      </c>
      <c r="AU13" s="1">
        <v>19.100000000000001</v>
      </c>
      <c r="AV13" s="1">
        <v>12.92</v>
      </c>
      <c r="AW13" s="1">
        <v>15.17</v>
      </c>
      <c r="AX13" s="17">
        <f t="shared" si="5"/>
        <v>40.611428571428583</v>
      </c>
      <c r="AY13" s="13">
        <v>64.22</v>
      </c>
      <c r="AZ13" s="13">
        <v>90.83</v>
      </c>
      <c r="BA13" s="13">
        <v>32.11</v>
      </c>
      <c r="BB13" s="13">
        <v>21.56</v>
      </c>
      <c r="BC13" s="13">
        <v>10.55</v>
      </c>
      <c r="BD13" s="17">
        <f t="shared" si="6"/>
        <v>43.854000000000006</v>
      </c>
    </row>
  </sheetData>
  <mergeCells count="9">
    <mergeCell ref="AY3:BD3"/>
    <mergeCell ref="B1:BD1"/>
    <mergeCell ref="B2:AH2"/>
    <mergeCell ref="AI2:BD2"/>
    <mergeCell ref="B3:J3"/>
    <mergeCell ref="K3:S3"/>
    <mergeCell ref="T3:AH3"/>
    <mergeCell ref="AI3:AP3"/>
    <mergeCell ref="AQ3:AX3"/>
  </mergeCells>
  <conditionalFormatting sqref="B5:AH6 T7:AH8 K9:S9 K11:S11 T10:AH10 B13:AH13 T12:AH12">
    <cfRule type="cellIs" dxfId="23" priority="4" operator="lessThan">
      <formula>59.44</formula>
    </cfRule>
  </conditionalFormatting>
  <conditionalFormatting sqref="AI5:BD6 AY7:BD8 AQ9:AX9 AY10:BD10 AQ11:AX11 AY12:BD12 AI13:BD13">
    <cfRule type="cellIs" dxfId="22" priority="3" operator="lessThan">
      <formula>39.44</formula>
    </cfRule>
    <cfRule type="cellIs" dxfId="21" priority="1" operator="greaterThan">
      <formula>59.44</formula>
    </cfRule>
  </conditionalFormatting>
  <conditionalFormatting sqref="B5:AH6 T7:AH8 K9:S9 T10:AH10 T12:AH12 K11:S11 B13:AH13">
    <cfRule type="cellIs" dxfId="20" priority="2" operator="greaterThan">
      <formula>89.44</formula>
    </cfRule>
  </conditionalFormatting>
  <pageMargins left="0.7" right="0.7" top="0.75" bottom="0.75" header="0.3" footer="0.3"/>
  <pageSetup paperSize="9" orientation="portrait" r:id="rId1"/>
  <ignoredErrors>
    <ignoredError sqref="Z5:Z13 AH5:AH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E0D3-5630-4AF6-B6F6-5740163E559B}">
  <dimension ref="A1:BQ40"/>
  <sheetViews>
    <sheetView workbookViewId="0"/>
  </sheetViews>
  <sheetFormatPr defaultRowHeight="15" x14ac:dyDescent="0.25"/>
  <cols>
    <col min="1" max="1" width="40" bestFit="1" customWidth="1"/>
    <col min="49" max="49" width="9.85546875" customWidth="1"/>
    <col min="58" max="58" width="9.85546875" bestFit="1" customWidth="1"/>
  </cols>
  <sheetData>
    <row r="1" spans="1:69" x14ac:dyDescent="0.25">
      <c r="A1" s="3" t="s">
        <v>0</v>
      </c>
      <c r="B1" s="71" t="s">
        <v>40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</row>
    <row r="2" spans="1:69" x14ac:dyDescent="0.25">
      <c r="A2" s="39" t="s">
        <v>43</v>
      </c>
      <c r="B2" s="71" t="s">
        <v>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 t="s">
        <v>45</v>
      </c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 t="s">
        <v>90</v>
      </c>
      <c r="BO2" s="71"/>
      <c r="BP2" s="71"/>
    </row>
    <row r="3" spans="1:69" x14ac:dyDescent="0.25">
      <c r="A3" s="3" t="s">
        <v>3</v>
      </c>
      <c r="B3" s="71">
        <v>2023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>
        <v>2024</v>
      </c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>
        <v>2025</v>
      </c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>
        <v>2023</v>
      </c>
      <c r="AS3" s="71"/>
      <c r="AT3" s="71"/>
      <c r="AU3" s="71"/>
      <c r="AV3" s="71"/>
      <c r="AW3" s="71"/>
      <c r="AX3" s="71"/>
      <c r="AY3" s="71"/>
      <c r="AZ3" s="71"/>
      <c r="BA3" s="71">
        <v>2024</v>
      </c>
      <c r="BB3" s="71"/>
      <c r="BC3" s="71"/>
      <c r="BD3" s="71"/>
      <c r="BE3" s="71"/>
      <c r="BF3" s="71"/>
      <c r="BG3" s="71"/>
      <c r="BH3" s="71"/>
      <c r="BI3" s="71"/>
      <c r="BJ3" s="71">
        <v>2025</v>
      </c>
      <c r="BK3" s="71"/>
      <c r="BL3" s="71"/>
      <c r="BM3" s="71"/>
      <c r="BN3" s="3">
        <v>2023</v>
      </c>
      <c r="BO3" s="3">
        <v>2024</v>
      </c>
      <c r="BP3" s="3">
        <v>2025</v>
      </c>
    </row>
    <row r="4" spans="1:69" s="27" customFormat="1" x14ac:dyDescent="0.25">
      <c r="A4" s="29" t="s">
        <v>66</v>
      </c>
      <c r="B4" s="28">
        <v>1</v>
      </c>
      <c r="C4" s="28">
        <v>2</v>
      </c>
      <c r="D4" s="28">
        <v>3</v>
      </c>
      <c r="E4" s="28">
        <v>4</v>
      </c>
      <c r="F4" s="28">
        <v>5</v>
      </c>
      <c r="G4" s="28">
        <v>7</v>
      </c>
      <c r="H4" s="28">
        <v>9</v>
      </c>
      <c r="I4" s="28">
        <v>10</v>
      </c>
      <c r="J4" s="28">
        <v>11</v>
      </c>
      <c r="K4" s="28">
        <v>12</v>
      </c>
      <c r="L4" s="28">
        <v>13</v>
      </c>
      <c r="M4" s="28">
        <v>14</v>
      </c>
      <c r="N4" s="43" t="s">
        <v>62</v>
      </c>
      <c r="O4" s="28">
        <v>1</v>
      </c>
      <c r="P4" s="28">
        <v>2</v>
      </c>
      <c r="Q4" s="28">
        <v>3</v>
      </c>
      <c r="R4" s="28">
        <v>4</v>
      </c>
      <c r="S4" s="28">
        <v>5</v>
      </c>
      <c r="T4" s="28">
        <v>7</v>
      </c>
      <c r="U4" s="28">
        <v>9</v>
      </c>
      <c r="V4" s="28">
        <v>10</v>
      </c>
      <c r="W4" s="28">
        <v>11</v>
      </c>
      <c r="X4" s="28">
        <v>12</v>
      </c>
      <c r="Y4" s="28">
        <v>13</v>
      </c>
      <c r="Z4" s="28">
        <v>14</v>
      </c>
      <c r="AA4" s="29" t="s">
        <v>62</v>
      </c>
      <c r="AB4" s="28">
        <v>1</v>
      </c>
      <c r="AC4" s="28">
        <v>2</v>
      </c>
      <c r="AD4" s="28">
        <v>3</v>
      </c>
      <c r="AE4" s="28">
        <v>4</v>
      </c>
      <c r="AF4" s="28">
        <v>5</v>
      </c>
      <c r="AG4" s="28">
        <v>6</v>
      </c>
      <c r="AH4" s="28">
        <v>7</v>
      </c>
      <c r="AI4" s="28">
        <v>8</v>
      </c>
      <c r="AJ4" s="28">
        <v>9</v>
      </c>
      <c r="AK4" s="28">
        <v>10</v>
      </c>
      <c r="AL4" s="28">
        <v>11</v>
      </c>
      <c r="AM4" s="28">
        <v>12</v>
      </c>
      <c r="AN4" s="28">
        <v>13</v>
      </c>
      <c r="AO4" s="28">
        <v>14</v>
      </c>
      <c r="AP4" s="28">
        <v>15</v>
      </c>
      <c r="AQ4" s="29" t="s">
        <v>62</v>
      </c>
      <c r="AR4" s="28">
        <v>6</v>
      </c>
      <c r="AS4" s="28">
        <v>8</v>
      </c>
      <c r="AT4" s="28">
        <v>15</v>
      </c>
      <c r="AU4" s="44" t="s">
        <v>111</v>
      </c>
      <c r="AV4" s="44" t="s">
        <v>112</v>
      </c>
      <c r="AW4" s="29" t="s">
        <v>113</v>
      </c>
      <c r="AX4" s="28">
        <v>17</v>
      </c>
      <c r="AY4" s="28">
        <v>18</v>
      </c>
      <c r="AZ4" s="29" t="s">
        <v>62</v>
      </c>
      <c r="BA4" s="28">
        <v>6</v>
      </c>
      <c r="BB4" s="28">
        <v>8</v>
      </c>
      <c r="BC4" s="28">
        <v>15</v>
      </c>
      <c r="BD4" s="44" t="s">
        <v>111</v>
      </c>
      <c r="BE4" s="44" t="s">
        <v>112</v>
      </c>
      <c r="BF4" s="26" t="s">
        <v>114</v>
      </c>
      <c r="BG4" s="28">
        <v>17</v>
      </c>
      <c r="BH4" s="28">
        <v>18</v>
      </c>
      <c r="BI4" s="29" t="s">
        <v>62</v>
      </c>
      <c r="BJ4" s="28">
        <v>16</v>
      </c>
      <c r="BK4" s="28">
        <v>17</v>
      </c>
      <c r="BL4" s="28">
        <v>18</v>
      </c>
      <c r="BM4" s="29" t="s">
        <v>62</v>
      </c>
      <c r="BN4" s="28">
        <v>19</v>
      </c>
      <c r="BO4" s="28">
        <v>19</v>
      </c>
      <c r="BP4" s="54" t="s">
        <v>91</v>
      </c>
      <c r="BQ4" s="66"/>
    </row>
    <row r="5" spans="1:69" x14ac:dyDescent="0.25">
      <c r="A5" s="23" t="s">
        <v>65</v>
      </c>
      <c r="B5" s="42">
        <v>83.58</v>
      </c>
      <c r="C5" s="42">
        <v>72.45</v>
      </c>
      <c r="D5" s="42">
        <v>77.19</v>
      </c>
      <c r="E5" s="42">
        <v>66.81</v>
      </c>
      <c r="F5" s="42">
        <v>63.09</v>
      </c>
      <c r="G5" s="42">
        <v>51.99</v>
      </c>
      <c r="H5" s="42">
        <v>47.08</v>
      </c>
      <c r="I5" s="42">
        <v>56.64</v>
      </c>
      <c r="J5" s="42">
        <v>55.05</v>
      </c>
      <c r="K5" s="42">
        <v>50.95</v>
      </c>
      <c r="L5" s="42">
        <v>52.64</v>
      </c>
      <c r="M5" s="42">
        <v>66.62</v>
      </c>
      <c r="N5" s="17">
        <f>AVERAGE(B5:M5)</f>
        <v>62.0075</v>
      </c>
      <c r="O5" s="42">
        <v>84.22</v>
      </c>
      <c r="P5" s="42">
        <v>73.22</v>
      </c>
      <c r="Q5" s="42">
        <v>77.56</v>
      </c>
      <c r="R5" s="42">
        <v>68.52</v>
      </c>
      <c r="S5" s="42">
        <v>63.51</v>
      </c>
      <c r="T5" s="42">
        <v>53.62</v>
      </c>
      <c r="U5" s="42">
        <v>51.89</v>
      </c>
      <c r="V5" s="42">
        <v>62.49</v>
      </c>
      <c r="W5" s="42">
        <v>57.27</v>
      </c>
      <c r="X5" s="42">
        <v>52.09</v>
      </c>
      <c r="Y5" s="42">
        <v>51.96</v>
      </c>
      <c r="Z5" s="42">
        <v>67.430000000000007</v>
      </c>
      <c r="AA5" s="17">
        <f>AVERAGE(O5:Z5)</f>
        <v>63.648333333333333</v>
      </c>
      <c r="AB5" s="42">
        <v>82.26</v>
      </c>
      <c r="AC5" s="42">
        <v>72.41</v>
      </c>
      <c r="AD5" s="42">
        <v>81.03</v>
      </c>
      <c r="AE5" s="42">
        <v>73.930000000000007</v>
      </c>
      <c r="AF5" s="42">
        <v>57.21</v>
      </c>
      <c r="AG5" s="42">
        <v>80.16</v>
      </c>
      <c r="AH5" s="42">
        <v>55.88</v>
      </c>
      <c r="AI5" s="42">
        <v>67.09</v>
      </c>
      <c r="AJ5" s="42">
        <v>57.34</v>
      </c>
      <c r="AK5" s="42">
        <v>46.87</v>
      </c>
      <c r="AL5" s="42">
        <v>54.68</v>
      </c>
      <c r="AM5" s="42">
        <v>66.69</v>
      </c>
      <c r="AN5" s="42">
        <v>45.22</v>
      </c>
      <c r="AO5" s="42">
        <v>80.040000000000006</v>
      </c>
      <c r="AP5" s="42">
        <v>21.08</v>
      </c>
      <c r="AQ5" s="17">
        <f>AVERAGE(AB5:AP5)</f>
        <v>62.792666666666669</v>
      </c>
      <c r="AR5" s="42">
        <v>58.71</v>
      </c>
      <c r="AS5" s="42">
        <v>72.95</v>
      </c>
      <c r="AT5" s="42">
        <v>17.149999999999999</v>
      </c>
      <c r="AU5" s="42">
        <v>56.42</v>
      </c>
      <c r="AV5" s="42">
        <v>39.020000000000003</v>
      </c>
      <c r="AW5" s="13">
        <f>AVERAGE(AU5:AV5)</f>
        <v>47.72</v>
      </c>
      <c r="AX5" s="42">
        <v>14.87</v>
      </c>
      <c r="AY5" s="42">
        <v>13.46</v>
      </c>
      <c r="AZ5" s="17">
        <f>AVERAGE(AR5:AT5,AW5:AY5)</f>
        <v>37.476666666666667</v>
      </c>
      <c r="BA5" s="42">
        <v>60.32</v>
      </c>
      <c r="BB5" s="42">
        <v>74.08</v>
      </c>
      <c r="BC5" s="42">
        <v>16.68</v>
      </c>
      <c r="BD5" s="42">
        <v>56.94</v>
      </c>
      <c r="BE5" s="42">
        <v>39.64</v>
      </c>
      <c r="BF5" s="13">
        <f>AVERAGE(BD5:BE5)</f>
        <v>48.29</v>
      </c>
      <c r="BG5" s="42">
        <v>14.67</v>
      </c>
      <c r="BH5" s="42">
        <v>13</v>
      </c>
      <c r="BI5" s="17">
        <f>AVERAGE(BA5:BC5,BF5:BH5)</f>
        <v>37.839999999999996</v>
      </c>
      <c r="BJ5" s="42">
        <v>28.27</v>
      </c>
      <c r="BK5" s="42">
        <v>13.7</v>
      </c>
      <c r="BL5" s="42">
        <v>8.61</v>
      </c>
      <c r="BM5" s="17">
        <f>AVERAGE(BJ5:BL5)</f>
        <v>16.86</v>
      </c>
      <c r="BN5" s="42">
        <v>7.87</v>
      </c>
      <c r="BO5" s="42">
        <v>7.81</v>
      </c>
      <c r="BP5" s="65"/>
    </row>
    <row r="6" spans="1:69" s="2" customFormat="1" x14ac:dyDescent="0.25">
      <c r="A6" s="23" t="s">
        <v>4</v>
      </c>
      <c r="B6" s="3">
        <v>82.79</v>
      </c>
      <c r="C6" s="3">
        <v>70.22</v>
      </c>
      <c r="D6" s="3">
        <v>75.72</v>
      </c>
      <c r="E6" s="3">
        <v>64.17</v>
      </c>
      <c r="F6" s="3">
        <v>61.47</v>
      </c>
      <c r="G6" s="3">
        <v>49.09</v>
      </c>
      <c r="H6" s="3">
        <v>43.82</v>
      </c>
      <c r="I6" s="3">
        <v>52.16</v>
      </c>
      <c r="J6" s="3">
        <v>52.97</v>
      </c>
      <c r="K6" s="3">
        <v>47.51</v>
      </c>
      <c r="L6" s="3">
        <v>47.45</v>
      </c>
      <c r="M6" s="3">
        <v>65.930000000000007</v>
      </c>
      <c r="N6" s="17">
        <f t="shared" ref="N6:N40" si="0">AVERAGE(B6:M6)</f>
        <v>59.441666666666684</v>
      </c>
      <c r="O6" s="3">
        <v>84.04</v>
      </c>
      <c r="P6" s="3">
        <v>72.87</v>
      </c>
      <c r="Q6" s="3">
        <v>75.97</v>
      </c>
      <c r="R6" s="3">
        <v>65.16</v>
      </c>
      <c r="S6" s="3">
        <v>61</v>
      </c>
      <c r="T6" s="3">
        <v>50.48</v>
      </c>
      <c r="U6" s="3">
        <v>51.52</v>
      </c>
      <c r="V6" s="3">
        <v>58.36</v>
      </c>
      <c r="W6" s="3">
        <v>55.37</v>
      </c>
      <c r="X6" s="3">
        <v>48.78</v>
      </c>
      <c r="Y6" s="3">
        <v>48.43</v>
      </c>
      <c r="Z6" s="3">
        <v>67.069999999999993</v>
      </c>
      <c r="AA6" s="17">
        <f t="shared" ref="AA6:AA40" si="1">AVERAGE(O6:Z6)</f>
        <v>61.587499999999999</v>
      </c>
      <c r="AB6" s="3">
        <v>80.64</v>
      </c>
      <c r="AC6" s="3">
        <v>71.989999999999995</v>
      </c>
      <c r="AD6" s="3">
        <v>80.66</v>
      </c>
      <c r="AE6" s="3">
        <v>71.86</v>
      </c>
      <c r="AF6" s="3">
        <v>54</v>
      </c>
      <c r="AG6" s="3">
        <v>78.66</v>
      </c>
      <c r="AH6" s="3">
        <v>55.22</v>
      </c>
      <c r="AI6" s="3">
        <v>67.209999999999994</v>
      </c>
      <c r="AJ6" s="3">
        <v>58.89</v>
      </c>
      <c r="AK6" s="3">
        <v>42.25</v>
      </c>
      <c r="AL6" s="3">
        <v>48.53</v>
      </c>
      <c r="AM6" s="3">
        <v>66.7</v>
      </c>
      <c r="AN6" s="3">
        <v>46.48</v>
      </c>
      <c r="AO6" s="3">
        <v>77.75</v>
      </c>
      <c r="AP6" s="3">
        <v>22.84</v>
      </c>
      <c r="AQ6" s="17">
        <f t="shared" ref="AQ6:AQ40" si="2">AVERAGE(AB6:AP6)</f>
        <v>61.57866666666667</v>
      </c>
      <c r="AR6" s="3">
        <v>58.76</v>
      </c>
      <c r="AS6" s="3">
        <v>71.34</v>
      </c>
      <c r="AT6" s="3">
        <v>17.23</v>
      </c>
      <c r="AU6" s="3">
        <v>52.99</v>
      </c>
      <c r="AV6" s="3">
        <v>37.1</v>
      </c>
      <c r="AW6" s="3">
        <f t="shared" ref="AW6:AW40" si="3">AVERAGE(AU6:AV6)</f>
        <v>45.045000000000002</v>
      </c>
      <c r="AX6" s="3">
        <v>13.63</v>
      </c>
      <c r="AY6" s="3">
        <v>12.68</v>
      </c>
      <c r="AZ6" s="17">
        <f t="shared" ref="AZ6:AZ40" si="4">AVERAGE(AR6:AT6,AW6:AY6)</f>
        <v>36.447499999999998</v>
      </c>
      <c r="BA6" s="3">
        <v>57.82</v>
      </c>
      <c r="BB6" s="3">
        <v>71.02</v>
      </c>
      <c r="BC6" s="3">
        <v>16.12</v>
      </c>
      <c r="BD6" s="3">
        <v>52.99</v>
      </c>
      <c r="BE6" s="3">
        <v>37.22</v>
      </c>
      <c r="BF6" s="3">
        <f t="shared" ref="BF6:BF40" si="5">AVERAGE(BD6:BE6)</f>
        <v>45.105000000000004</v>
      </c>
      <c r="BG6" s="3">
        <v>14.12</v>
      </c>
      <c r="BH6" s="3">
        <v>12.69</v>
      </c>
      <c r="BI6" s="17">
        <f t="shared" ref="BI6:BI40" si="6">AVERAGE(BA6:BC6,BF6:BH6)</f>
        <v>36.145833333333336</v>
      </c>
      <c r="BJ6" s="3">
        <v>28.23</v>
      </c>
      <c r="BK6" s="3">
        <v>14.17</v>
      </c>
      <c r="BL6" s="3">
        <v>8.5399999999999991</v>
      </c>
      <c r="BM6" s="17">
        <f t="shared" ref="BM6:BM40" si="7">AVERAGE(BJ6:BL6)</f>
        <v>16.98</v>
      </c>
      <c r="BN6" s="3">
        <v>8.49</v>
      </c>
      <c r="BO6" s="3">
        <v>7.06</v>
      </c>
      <c r="BP6" s="32"/>
    </row>
    <row r="7" spans="1:69" x14ac:dyDescent="0.25">
      <c r="A7" s="24" t="s">
        <v>5</v>
      </c>
      <c r="B7" s="42">
        <v>78.569999999999993</v>
      </c>
      <c r="C7" s="42">
        <v>81.63</v>
      </c>
      <c r="D7" s="42">
        <v>77.55</v>
      </c>
      <c r="E7" s="42">
        <v>74.489999999999995</v>
      </c>
      <c r="F7" s="42">
        <v>46.94</v>
      </c>
      <c r="G7" s="42">
        <v>63.27</v>
      </c>
      <c r="H7" s="42">
        <v>58.16</v>
      </c>
      <c r="I7" s="42">
        <v>50</v>
      </c>
      <c r="J7" s="42">
        <v>59.18</v>
      </c>
      <c r="K7" s="42">
        <v>70.41</v>
      </c>
      <c r="L7" s="42">
        <v>64.290000000000006</v>
      </c>
      <c r="M7" s="42">
        <v>80.61</v>
      </c>
      <c r="N7" s="17">
        <f t="shared" si="0"/>
        <v>67.091666666666654</v>
      </c>
      <c r="O7" s="42">
        <v>76.53</v>
      </c>
      <c r="P7" s="42">
        <v>82.65</v>
      </c>
      <c r="Q7" s="42">
        <v>80.61</v>
      </c>
      <c r="R7" s="42">
        <v>52.04</v>
      </c>
      <c r="S7" s="42">
        <v>70.41</v>
      </c>
      <c r="T7" s="42">
        <v>36.729999999999997</v>
      </c>
      <c r="U7" s="42">
        <v>31.63</v>
      </c>
      <c r="V7" s="42">
        <v>57.14</v>
      </c>
      <c r="W7" s="42">
        <v>43.88</v>
      </c>
      <c r="X7" s="42">
        <v>48.98</v>
      </c>
      <c r="Y7" s="42">
        <v>37.76</v>
      </c>
      <c r="Z7" s="42">
        <v>72.45</v>
      </c>
      <c r="AA7" s="17">
        <f t="shared" si="1"/>
        <v>57.567500000000003</v>
      </c>
      <c r="AB7" s="42">
        <v>86.59</v>
      </c>
      <c r="AC7" s="42">
        <v>75.61</v>
      </c>
      <c r="AD7" s="42">
        <v>80.489999999999995</v>
      </c>
      <c r="AE7" s="42">
        <v>79.27</v>
      </c>
      <c r="AF7" s="42">
        <v>69.510000000000005</v>
      </c>
      <c r="AG7" s="42">
        <v>73.17</v>
      </c>
      <c r="AH7" s="42">
        <v>57.32</v>
      </c>
      <c r="AI7" s="42">
        <v>51.22</v>
      </c>
      <c r="AJ7" s="42">
        <v>41.46</v>
      </c>
      <c r="AK7" s="42">
        <v>50</v>
      </c>
      <c r="AL7" s="42">
        <v>43.9</v>
      </c>
      <c r="AM7" s="42">
        <v>70.73</v>
      </c>
      <c r="AN7" s="42">
        <v>35.979999999999997</v>
      </c>
      <c r="AO7" s="42">
        <v>78.66</v>
      </c>
      <c r="AP7" s="42">
        <v>6.71</v>
      </c>
      <c r="AQ7" s="17">
        <f t="shared" si="2"/>
        <v>60.041333333333341</v>
      </c>
      <c r="AR7" s="42">
        <v>57.65</v>
      </c>
      <c r="AS7" s="42">
        <v>73.47</v>
      </c>
      <c r="AT7" s="42">
        <v>10.71</v>
      </c>
      <c r="AU7" s="42">
        <v>53.06</v>
      </c>
      <c r="AV7" s="42">
        <v>37.76</v>
      </c>
      <c r="AW7" s="13">
        <f t="shared" si="3"/>
        <v>45.41</v>
      </c>
      <c r="AX7" s="42">
        <v>15.31</v>
      </c>
      <c r="AY7" s="42">
        <v>13.78</v>
      </c>
      <c r="AZ7" s="17">
        <f t="shared" si="4"/>
        <v>36.055</v>
      </c>
      <c r="BA7" s="42">
        <v>47.96</v>
      </c>
      <c r="BB7" s="42">
        <v>51.53</v>
      </c>
      <c r="BC7" s="42">
        <v>19.39</v>
      </c>
      <c r="BD7" s="42">
        <v>47.96</v>
      </c>
      <c r="BE7" s="42">
        <v>29.59</v>
      </c>
      <c r="BF7" s="13">
        <f t="shared" si="5"/>
        <v>38.774999999999999</v>
      </c>
      <c r="BG7" s="42">
        <v>13.27</v>
      </c>
      <c r="BH7" s="42">
        <v>11.22</v>
      </c>
      <c r="BI7" s="17">
        <f t="shared" si="6"/>
        <v>30.357500000000002</v>
      </c>
      <c r="BJ7" s="42">
        <v>12.2</v>
      </c>
      <c r="BK7" s="42">
        <v>10.98</v>
      </c>
      <c r="BL7" s="42">
        <v>9.15</v>
      </c>
      <c r="BM7" s="17">
        <f t="shared" si="7"/>
        <v>10.776666666666666</v>
      </c>
      <c r="BN7" s="42">
        <v>5.0999999999999996</v>
      </c>
      <c r="BO7" s="42">
        <v>3.57</v>
      </c>
      <c r="BP7" s="65"/>
    </row>
    <row r="8" spans="1:69" x14ac:dyDescent="0.25">
      <c r="A8" s="24" t="s">
        <v>6</v>
      </c>
      <c r="B8" s="42">
        <v>81.239999999999995</v>
      </c>
      <c r="C8" s="42">
        <v>69.45</v>
      </c>
      <c r="D8" s="42">
        <v>73.650000000000006</v>
      </c>
      <c r="E8" s="42">
        <v>64.23</v>
      </c>
      <c r="F8" s="42">
        <v>58.64</v>
      </c>
      <c r="G8" s="42">
        <v>53.03</v>
      </c>
      <c r="H8" s="42">
        <v>45.62</v>
      </c>
      <c r="I8" s="42">
        <v>47.99</v>
      </c>
      <c r="J8" s="42">
        <v>51.88</v>
      </c>
      <c r="K8" s="42">
        <v>47.93</v>
      </c>
      <c r="L8" s="42">
        <v>46.16</v>
      </c>
      <c r="M8" s="42">
        <v>65.02</v>
      </c>
      <c r="N8" s="17">
        <f t="shared" si="0"/>
        <v>58.736666666666657</v>
      </c>
      <c r="O8" s="42">
        <v>84.12</v>
      </c>
      <c r="P8" s="42">
        <v>70.430000000000007</v>
      </c>
      <c r="Q8" s="42">
        <v>77.41</v>
      </c>
      <c r="R8" s="42">
        <v>64.38</v>
      </c>
      <c r="S8" s="42">
        <v>59.14</v>
      </c>
      <c r="T8" s="42">
        <v>54.65</v>
      </c>
      <c r="U8" s="42">
        <v>54.63</v>
      </c>
      <c r="V8" s="42">
        <v>56.76</v>
      </c>
      <c r="W8" s="42">
        <v>57.79</v>
      </c>
      <c r="X8" s="42">
        <v>49.19</v>
      </c>
      <c r="Y8" s="42">
        <v>46.67</v>
      </c>
      <c r="Z8" s="42">
        <v>66.290000000000006</v>
      </c>
      <c r="AA8" s="17">
        <f t="shared" si="1"/>
        <v>61.788333333333327</v>
      </c>
      <c r="AB8" s="42">
        <v>79.64</v>
      </c>
      <c r="AC8" s="42">
        <v>69.25</v>
      </c>
      <c r="AD8" s="42">
        <v>79.42</v>
      </c>
      <c r="AE8" s="42">
        <v>70.48</v>
      </c>
      <c r="AF8" s="42">
        <v>54.67</v>
      </c>
      <c r="AG8" s="42">
        <v>77.989999999999995</v>
      </c>
      <c r="AH8" s="42">
        <v>52.66</v>
      </c>
      <c r="AI8" s="42">
        <v>65.97</v>
      </c>
      <c r="AJ8" s="42">
        <v>56.71</v>
      </c>
      <c r="AK8" s="42">
        <v>41.62</v>
      </c>
      <c r="AL8" s="42">
        <v>47.74</v>
      </c>
      <c r="AM8" s="42">
        <v>66.78</v>
      </c>
      <c r="AN8" s="42">
        <v>48.05</v>
      </c>
      <c r="AO8" s="42">
        <v>78.95</v>
      </c>
      <c r="AP8" s="42">
        <v>25.5</v>
      </c>
      <c r="AQ8" s="17">
        <f t="shared" si="2"/>
        <v>61.028666666666673</v>
      </c>
      <c r="AR8" s="42">
        <v>59.34</v>
      </c>
      <c r="AS8" s="42">
        <v>68.040000000000006</v>
      </c>
      <c r="AT8" s="42">
        <v>18.260000000000002</v>
      </c>
      <c r="AU8" s="42">
        <v>58.31</v>
      </c>
      <c r="AV8" s="42">
        <v>41.63</v>
      </c>
      <c r="AW8" s="13">
        <f t="shared" si="3"/>
        <v>49.97</v>
      </c>
      <c r="AX8" s="42">
        <v>14.85</v>
      </c>
      <c r="AY8" s="42">
        <v>14</v>
      </c>
      <c r="AZ8" s="17">
        <f t="shared" si="4"/>
        <v>37.410000000000004</v>
      </c>
      <c r="BA8" s="42">
        <v>60.27</v>
      </c>
      <c r="BB8" s="42">
        <v>72.41</v>
      </c>
      <c r="BC8" s="42">
        <v>19.75</v>
      </c>
      <c r="BD8" s="42">
        <v>58.75</v>
      </c>
      <c r="BE8" s="42">
        <v>42.39</v>
      </c>
      <c r="BF8" s="13">
        <f t="shared" si="5"/>
        <v>50.57</v>
      </c>
      <c r="BG8" s="42">
        <v>19.440000000000001</v>
      </c>
      <c r="BH8" s="42">
        <v>16.96</v>
      </c>
      <c r="BI8" s="17">
        <f t="shared" si="6"/>
        <v>39.9</v>
      </c>
      <c r="BJ8" s="42">
        <v>29.4</v>
      </c>
      <c r="BK8" s="42">
        <v>14.26</v>
      </c>
      <c r="BL8" s="42">
        <v>8.98</v>
      </c>
      <c r="BM8" s="17">
        <f t="shared" si="7"/>
        <v>17.546666666666667</v>
      </c>
      <c r="BN8" s="42">
        <v>10.61</v>
      </c>
      <c r="BO8" s="42">
        <v>9.34</v>
      </c>
      <c r="BP8" s="65"/>
    </row>
    <row r="9" spans="1:69" x14ac:dyDescent="0.25">
      <c r="A9" s="24" t="s">
        <v>7</v>
      </c>
      <c r="B9" s="42">
        <v>81.75</v>
      </c>
      <c r="C9" s="42">
        <v>72.89</v>
      </c>
      <c r="D9" s="42">
        <v>77.930000000000007</v>
      </c>
      <c r="E9" s="42">
        <v>59.69</v>
      </c>
      <c r="F9" s="42">
        <v>68.98</v>
      </c>
      <c r="G9" s="42">
        <v>45.18</v>
      </c>
      <c r="H9" s="42">
        <v>44.83</v>
      </c>
      <c r="I9" s="42">
        <v>51.78</v>
      </c>
      <c r="J9" s="42">
        <v>59.69</v>
      </c>
      <c r="K9" s="42">
        <v>42.22</v>
      </c>
      <c r="L9" s="42">
        <v>56.3</v>
      </c>
      <c r="M9" s="42">
        <v>66.2</v>
      </c>
      <c r="N9" s="17">
        <f t="shared" si="0"/>
        <v>60.620000000000005</v>
      </c>
      <c r="O9" s="42">
        <v>86.82</v>
      </c>
      <c r="P9" s="42">
        <v>78.010000000000005</v>
      </c>
      <c r="Q9" s="42">
        <v>76.53</v>
      </c>
      <c r="R9" s="42">
        <v>69.81</v>
      </c>
      <c r="S9" s="42">
        <v>63.44</v>
      </c>
      <c r="T9" s="42">
        <v>47.64</v>
      </c>
      <c r="U9" s="42">
        <v>54.36</v>
      </c>
      <c r="V9" s="42">
        <v>64.31</v>
      </c>
      <c r="W9" s="42">
        <v>59.08</v>
      </c>
      <c r="X9" s="42">
        <v>53.05</v>
      </c>
      <c r="Y9" s="42">
        <v>57.59</v>
      </c>
      <c r="Z9" s="42">
        <v>67.540000000000006</v>
      </c>
      <c r="AA9" s="17">
        <f t="shared" si="1"/>
        <v>64.848333333333329</v>
      </c>
      <c r="AB9" s="42">
        <v>82.65</v>
      </c>
      <c r="AC9" s="42">
        <v>71.5</v>
      </c>
      <c r="AD9" s="42">
        <v>83.55</v>
      </c>
      <c r="AE9" s="42">
        <v>74.349999999999994</v>
      </c>
      <c r="AF9" s="42">
        <v>53.26</v>
      </c>
      <c r="AG9" s="42">
        <v>80.290000000000006</v>
      </c>
      <c r="AH9" s="42">
        <v>59.69</v>
      </c>
      <c r="AI9" s="42">
        <v>68.97</v>
      </c>
      <c r="AJ9" s="42">
        <v>63.44</v>
      </c>
      <c r="AK9" s="42">
        <v>41.21</v>
      </c>
      <c r="AL9" s="42">
        <v>43.81</v>
      </c>
      <c r="AM9" s="42">
        <v>62.7</v>
      </c>
      <c r="AN9" s="42">
        <v>47.6</v>
      </c>
      <c r="AO9" s="42">
        <v>81.96</v>
      </c>
      <c r="AP9" s="42">
        <v>26.14</v>
      </c>
      <c r="AQ9" s="17">
        <f t="shared" si="2"/>
        <v>62.741333333333344</v>
      </c>
      <c r="AR9" s="42">
        <v>56.17</v>
      </c>
      <c r="AS9" s="42">
        <v>74.5</v>
      </c>
      <c r="AT9" s="42">
        <v>20.59</v>
      </c>
      <c r="AU9" s="42">
        <v>44.92</v>
      </c>
      <c r="AV9" s="42">
        <v>32.75</v>
      </c>
      <c r="AW9" s="13">
        <f t="shared" si="3"/>
        <v>38.835000000000001</v>
      </c>
      <c r="AX9" s="42">
        <v>14.6</v>
      </c>
      <c r="AY9" s="42">
        <v>12.9</v>
      </c>
      <c r="AZ9" s="17">
        <f t="shared" si="4"/>
        <v>36.26583333333334</v>
      </c>
      <c r="BA9" s="42">
        <v>56.41</v>
      </c>
      <c r="BB9" s="42">
        <v>68.06</v>
      </c>
      <c r="BC9" s="42">
        <v>14.57</v>
      </c>
      <c r="BD9" s="42">
        <v>43.02</v>
      </c>
      <c r="BE9" s="42">
        <v>31.41</v>
      </c>
      <c r="BF9" s="13">
        <f t="shared" si="5"/>
        <v>37.215000000000003</v>
      </c>
      <c r="BG9" s="42">
        <v>12.22</v>
      </c>
      <c r="BH9" s="42">
        <v>13.61</v>
      </c>
      <c r="BI9" s="17">
        <f t="shared" si="6"/>
        <v>33.680833333333332</v>
      </c>
      <c r="BJ9" s="42">
        <v>30.86</v>
      </c>
      <c r="BK9" s="42">
        <v>13.84</v>
      </c>
      <c r="BL9" s="42">
        <v>8.43</v>
      </c>
      <c r="BM9" s="17">
        <f t="shared" si="7"/>
        <v>17.71</v>
      </c>
      <c r="BN9" s="42">
        <v>10.119999999999999</v>
      </c>
      <c r="BO9" s="42">
        <v>8.0299999999999994</v>
      </c>
      <c r="BP9" s="65"/>
    </row>
    <row r="10" spans="1:69" x14ac:dyDescent="0.25">
      <c r="A10" s="24" t="s">
        <v>8</v>
      </c>
      <c r="B10" s="42">
        <v>87.39</v>
      </c>
      <c r="C10" s="42">
        <v>78.7</v>
      </c>
      <c r="D10" s="42">
        <v>81.3</v>
      </c>
      <c r="E10" s="42">
        <v>63.04</v>
      </c>
      <c r="F10" s="42">
        <v>75.650000000000006</v>
      </c>
      <c r="G10" s="42">
        <v>40.869999999999997</v>
      </c>
      <c r="H10" s="42">
        <v>59.13</v>
      </c>
      <c r="I10" s="42">
        <v>70.87</v>
      </c>
      <c r="J10" s="42">
        <v>51.74</v>
      </c>
      <c r="K10" s="42">
        <v>39.130000000000003</v>
      </c>
      <c r="L10" s="42">
        <v>37.83</v>
      </c>
      <c r="M10" s="42">
        <v>67.83</v>
      </c>
      <c r="N10" s="17">
        <f t="shared" si="0"/>
        <v>62.790000000000013</v>
      </c>
      <c r="O10" s="42">
        <v>89.74</v>
      </c>
      <c r="P10" s="42">
        <v>75.64</v>
      </c>
      <c r="Q10" s="42">
        <v>67.95</v>
      </c>
      <c r="R10" s="42">
        <v>76.069999999999993</v>
      </c>
      <c r="S10" s="42">
        <v>67.95</v>
      </c>
      <c r="T10" s="42">
        <v>50.85</v>
      </c>
      <c r="U10" s="42">
        <v>58.12</v>
      </c>
      <c r="V10" s="42">
        <v>47.86</v>
      </c>
      <c r="W10" s="42">
        <v>46.58</v>
      </c>
      <c r="X10" s="42">
        <v>56.84</v>
      </c>
      <c r="Y10" s="42">
        <v>49.57</v>
      </c>
      <c r="Z10" s="42">
        <v>74.790000000000006</v>
      </c>
      <c r="AA10" s="17">
        <f t="shared" si="1"/>
        <v>63.49666666666667</v>
      </c>
      <c r="AB10" s="42">
        <v>83.5</v>
      </c>
      <c r="AC10" s="42">
        <v>76.209999999999994</v>
      </c>
      <c r="AD10" s="42">
        <v>83.98</v>
      </c>
      <c r="AE10" s="42">
        <v>76.7</v>
      </c>
      <c r="AF10" s="42">
        <v>51.94</v>
      </c>
      <c r="AG10" s="42">
        <v>85.44</v>
      </c>
      <c r="AH10" s="42">
        <v>63.11</v>
      </c>
      <c r="AI10" s="42">
        <v>70.87</v>
      </c>
      <c r="AJ10" s="42">
        <v>62.14</v>
      </c>
      <c r="AK10" s="42">
        <v>34.47</v>
      </c>
      <c r="AL10" s="42">
        <v>55.34</v>
      </c>
      <c r="AM10" s="42">
        <v>73.3</v>
      </c>
      <c r="AN10" s="42">
        <v>59.95</v>
      </c>
      <c r="AO10" s="42">
        <v>78.88</v>
      </c>
      <c r="AP10" s="42">
        <v>27.91</v>
      </c>
      <c r="AQ10" s="17">
        <f t="shared" si="2"/>
        <v>65.582666666666668</v>
      </c>
      <c r="AR10" s="42">
        <v>56.3</v>
      </c>
      <c r="AS10" s="42">
        <v>78.91</v>
      </c>
      <c r="AT10" s="42">
        <v>20.22</v>
      </c>
      <c r="AU10" s="42">
        <v>48.26</v>
      </c>
      <c r="AV10" s="42">
        <v>31.74</v>
      </c>
      <c r="AW10" s="13">
        <f t="shared" si="3"/>
        <v>40</v>
      </c>
      <c r="AX10" s="42">
        <v>12.61</v>
      </c>
      <c r="AY10" s="42">
        <v>8.91</v>
      </c>
      <c r="AZ10" s="17">
        <f t="shared" si="4"/>
        <v>36.158333333333324</v>
      </c>
      <c r="BA10" s="42">
        <v>61.11</v>
      </c>
      <c r="BB10" s="42">
        <v>78.42</v>
      </c>
      <c r="BC10" s="42">
        <v>22.22</v>
      </c>
      <c r="BD10" s="42">
        <v>48.29</v>
      </c>
      <c r="BE10" s="42">
        <v>41.03</v>
      </c>
      <c r="BF10" s="13">
        <f t="shared" si="5"/>
        <v>44.66</v>
      </c>
      <c r="BG10" s="42">
        <v>10.68</v>
      </c>
      <c r="BH10" s="42">
        <v>12.39</v>
      </c>
      <c r="BI10" s="17">
        <f t="shared" si="6"/>
        <v>38.24666666666667</v>
      </c>
      <c r="BJ10" s="42">
        <v>29.61</v>
      </c>
      <c r="BK10" s="42">
        <v>17.96</v>
      </c>
      <c r="BL10" s="42">
        <v>8.5</v>
      </c>
      <c r="BM10" s="17">
        <f t="shared" si="7"/>
        <v>18.690000000000001</v>
      </c>
      <c r="BN10" s="42">
        <v>5.87</v>
      </c>
      <c r="BO10" s="42">
        <v>4.91</v>
      </c>
      <c r="BP10" s="65"/>
    </row>
    <row r="11" spans="1:69" x14ac:dyDescent="0.25">
      <c r="A11" s="24" t="s">
        <v>9</v>
      </c>
      <c r="B11" s="42">
        <v>77.89</v>
      </c>
      <c r="C11" s="42">
        <v>75.25</v>
      </c>
      <c r="D11" s="42">
        <v>78.22</v>
      </c>
      <c r="E11" s="42">
        <v>70.3</v>
      </c>
      <c r="F11" s="42">
        <v>58.75</v>
      </c>
      <c r="G11" s="42">
        <v>36.299999999999997</v>
      </c>
      <c r="H11" s="42">
        <v>52.48</v>
      </c>
      <c r="I11" s="42">
        <v>64.69</v>
      </c>
      <c r="J11" s="42">
        <v>56.44</v>
      </c>
      <c r="K11" s="42">
        <v>65.02</v>
      </c>
      <c r="L11" s="42">
        <v>43.89</v>
      </c>
      <c r="M11" s="42">
        <v>65.349999999999994</v>
      </c>
      <c r="N11" s="17">
        <f t="shared" si="0"/>
        <v>62.048333333333325</v>
      </c>
      <c r="O11" s="42">
        <v>83.09</v>
      </c>
      <c r="P11" s="42">
        <v>71.94</v>
      </c>
      <c r="Q11" s="42">
        <v>76.62</v>
      </c>
      <c r="R11" s="42">
        <v>65.47</v>
      </c>
      <c r="S11" s="42">
        <v>67.27</v>
      </c>
      <c r="T11" s="42">
        <v>42.09</v>
      </c>
      <c r="U11" s="42">
        <v>48.56</v>
      </c>
      <c r="V11" s="42">
        <v>68.349999999999994</v>
      </c>
      <c r="W11" s="42">
        <v>62.95</v>
      </c>
      <c r="X11" s="42">
        <v>52.16</v>
      </c>
      <c r="Y11" s="42">
        <v>50.36</v>
      </c>
      <c r="Z11" s="42">
        <v>73.38</v>
      </c>
      <c r="AA11" s="17">
        <f t="shared" si="1"/>
        <v>63.52</v>
      </c>
      <c r="AB11" s="42">
        <v>84.09</v>
      </c>
      <c r="AC11" s="42">
        <v>74.62</v>
      </c>
      <c r="AD11" s="42">
        <v>84.47</v>
      </c>
      <c r="AE11" s="42">
        <v>70.83</v>
      </c>
      <c r="AF11" s="42">
        <v>56.06</v>
      </c>
      <c r="AG11" s="42">
        <v>84.47</v>
      </c>
      <c r="AH11" s="42">
        <v>53.03</v>
      </c>
      <c r="AI11" s="42">
        <v>66.67</v>
      </c>
      <c r="AJ11" s="42">
        <v>51.89</v>
      </c>
      <c r="AK11" s="42">
        <v>52.27</v>
      </c>
      <c r="AL11" s="42">
        <v>54.17</v>
      </c>
      <c r="AM11" s="42">
        <v>69.319999999999993</v>
      </c>
      <c r="AN11" s="42">
        <v>28.6</v>
      </c>
      <c r="AO11" s="42">
        <v>79.55</v>
      </c>
      <c r="AP11" s="42">
        <v>12.12</v>
      </c>
      <c r="AQ11" s="17">
        <f t="shared" si="2"/>
        <v>61.477333333333327</v>
      </c>
      <c r="AR11" s="42">
        <v>62.54</v>
      </c>
      <c r="AS11" s="42">
        <v>70.959999999999994</v>
      </c>
      <c r="AT11" s="42">
        <v>10.4</v>
      </c>
      <c r="AU11" s="42">
        <v>61.06</v>
      </c>
      <c r="AV11" s="42">
        <v>44.88</v>
      </c>
      <c r="AW11" s="13">
        <f t="shared" si="3"/>
        <v>52.97</v>
      </c>
      <c r="AX11" s="42">
        <v>7.59</v>
      </c>
      <c r="AY11" s="42">
        <v>15.68</v>
      </c>
      <c r="AZ11" s="17">
        <f t="shared" si="4"/>
        <v>36.690000000000005</v>
      </c>
      <c r="BA11" s="42">
        <v>54.86</v>
      </c>
      <c r="BB11" s="42">
        <v>75</v>
      </c>
      <c r="BC11" s="42">
        <v>14.03</v>
      </c>
      <c r="BD11" s="42">
        <v>48.2</v>
      </c>
      <c r="BE11" s="42">
        <v>25.9</v>
      </c>
      <c r="BF11" s="13">
        <f t="shared" si="5"/>
        <v>37.049999999999997</v>
      </c>
      <c r="BG11" s="42">
        <v>14.75</v>
      </c>
      <c r="BH11" s="42">
        <v>16.010000000000002</v>
      </c>
      <c r="BI11" s="17">
        <f t="shared" si="6"/>
        <v>35.283333333333331</v>
      </c>
      <c r="BJ11" s="42">
        <v>23.67</v>
      </c>
      <c r="BK11" s="42">
        <v>8.7100000000000009</v>
      </c>
      <c r="BL11" s="42">
        <v>6.06</v>
      </c>
      <c r="BM11" s="17">
        <f t="shared" si="7"/>
        <v>12.813333333333334</v>
      </c>
      <c r="BN11" s="42">
        <v>7.43</v>
      </c>
      <c r="BO11" s="42">
        <v>6.47</v>
      </c>
      <c r="BP11" s="65"/>
    </row>
    <row r="12" spans="1:69" x14ac:dyDescent="0.25">
      <c r="A12" s="24" t="s">
        <v>10</v>
      </c>
      <c r="B12" s="42">
        <v>80.680000000000007</v>
      </c>
      <c r="C12" s="42">
        <v>68.14</v>
      </c>
      <c r="D12" s="42">
        <v>65.42</v>
      </c>
      <c r="E12" s="42">
        <v>68.14</v>
      </c>
      <c r="F12" s="42">
        <v>54.58</v>
      </c>
      <c r="G12" s="42">
        <v>43.39</v>
      </c>
      <c r="H12" s="42">
        <v>44.41</v>
      </c>
      <c r="I12" s="42">
        <v>42.03</v>
      </c>
      <c r="J12" s="42">
        <v>57.29</v>
      </c>
      <c r="K12" s="42">
        <v>53.9</v>
      </c>
      <c r="L12" s="42">
        <v>48.14</v>
      </c>
      <c r="M12" s="42">
        <v>63.39</v>
      </c>
      <c r="N12" s="17">
        <f t="shared" si="0"/>
        <v>57.459166666666654</v>
      </c>
      <c r="O12" s="42">
        <v>81</v>
      </c>
      <c r="P12" s="42">
        <v>66.67</v>
      </c>
      <c r="Q12" s="42">
        <v>69.89</v>
      </c>
      <c r="R12" s="42">
        <v>68.819999999999993</v>
      </c>
      <c r="S12" s="42">
        <v>56.63</v>
      </c>
      <c r="T12" s="42">
        <v>40.14</v>
      </c>
      <c r="U12" s="42">
        <v>42.65</v>
      </c>
      <c r="V12" s="42">
        <v>55.56</v>
      </c>
      <c r="W12" s="42">
        <v>40.14</v>
      </c>
      <c r="X12" s="42">
        <v>36.92</v>
      </c>
      <c r="Y12" s="42">
        <v>40.5</v>
      </c>
      <c r="Z12" s="42">
        <v>59.86</v>
      </c>
      <c r="AA12" s="17">
        <f t="shared" si="1"/>
        <v>54.898333333333333</v>
      </c>
      <c r="AB12" s="42">
        <v>77.540000000000006</v>
      </c>
      <c r="AC12" s="42">
        <v>64.92</v>
      </c>
      <c r="AD12" s="42">
        <v>76.31</v>
      </c>
      <c r="AE12" s="42">
        <v>75.69</v>
      </c>
      <c r="AF12" s="42">
        <v>54.15</v>
      </c>
      <c r="AG12" s="42">
        <v>80.62</v>
      </c>
      <c r="AH12" s="42">
        <v>54.15</v>
      </c>
      <c r="AI12" s="42">
        <v>59.38</v>
      </c>
      <c r="AJ12" s="42">
        <v>49.85</v>
      </c>
      <c r="AK12" s="42">
        <v>45.85</v>
      </c>
      <c r="AL12" s="42">
        <v>47.08</v>
      </c>
      <c r="AM12" s="42">
        <v>68.62</v>
      </c>
      <c r="AN12" s="42">
        <v>43.54</v>
      </c>
      <c r="AO12" s="42">
        <v>79.849999999999994</v>
      </c>
      <c r="AP12" s="42">
        <v>13.08</v>
      </c>
      <c r="AQ12" s="17">
        <f t="shared" si="2"/>
        <v>59.375333333333337</v>
      </c>
      <c r="AR12" s="42">
        <v>55.08</v>
      </c>
      <c r="AS12" s="42">
        <v>76.099999999999994</v>
      </c>
      <c r="AT12" s="42">
        <v>16.61</v>
      </c>
      <c r="AU12" s="42">
        <v>46.44</v>
      </c>
      <c r="AV12" s="42">
        <v>37.29</v>
      </c>
      <c r="AW12" s="13">
        <f t="shared" si="3"/>
        <v>41.864999999999995</v>
      </c>
      <c r="AX12" s="42">
        <v>14.24</v>
      </c>
      <c r="AY12" s="42">
        <v>4.92</v>
      </c>
      <c r="AZ12" s="17">
        <f t="shared" si="4"/>
        <v>34.802500000000002</v>
      </c>
      <c r="BA12" s="42">
        <v>58.42</v>
      </c>
      <c r="BB12" s="42">
        <v>73.84</v>
      </c>
      <c r="BC12" s="42">
        <v>16.13</v>
      </c>
      <c r="BD12" s="42">
        <v>48.03</v>
      </c>
      <c r="BE12" s="42">
        <v>37.99</v>
      </c>
      <c r="BF12" s="13">
        <f t="shared" si="5"/>
        <v>43.010000000000005</v>
      </c>
      <c r="BG12" s="42">
        <v>9.68</v>
      </c>
      <c r="BH12" s="42">
        <v>9.5</v>
      </c>
      <c r="BI12" s="17">
        <f t="shared" si="6"/>
        <v>35.096666666666664</v>
      </c>
      <c r="BJ12" s="42">
        <v>22.15</v>
      </c>
      <c r="BK12" s="42">
        <v>13.23</v>
      </c>
      <c r="BL12" s="42">
        <v>10</v>
      </c>
      <c r="BM12" s="17">
        <f t="shared" si="7"/>
        <v>15.126666666666665</v>
      </c>
      <c r="BN12" s="42">
        <v>6.78</v>
      </c>
      <c r="BO12" s="42">
        <v>10.220000000000001</v>
      </c>
      <c r="BP12" s="65"/>
    </row>
    <row r="13" spans="1:69" x14ac:dyDescent="0.25">
      <c r="A13" s="24" t="s">
        <v>11</v>
      </c>
      <c r="B13" s="42">
        <v>84.44</v>
      </c>
      <c r="C13" s="42">
        <v>78.52</v>
      </c>
      <c r="D13" s="42">
        <v>88.89</v>
      </c>
      <c r="E13" s="42">
        <v>70.37</v>
      </c>
      <c r="F13" s="42">
        <v>65.930000000000007</v>
      </c>
      <c r="G13" s="42">
        <v>51.11</v>
      </c>
      <c r="H13" s="42">
        <v>53.33</v>
      </c>
      <c r="I13" s="42">
        <v>59.26</v>
      </c>
      <c r="J13" s="42">
        <v>65.19</v>
      </c>
      <c r="K13" s="42">
        <v>47.41</v>
      </c>
      <c r="L13" s="42">
        <v>61.48</v>
      </c>
      <c r="M13" s="42">
        <v>82.22</v>
      </c>
      <c r="N13" s="17">
        <f t="shared" si="0"/>
        <v>67.345833333333331</v>
      </c>
      <c r="O13" s="42">
        <v>88.89</v>
      </c>
      <c r="P13" s="42">
        <v>60</v>
      </c>
      <c r="Q13" s="42">
        <v>69.63</v>
      </c>
      <c r="R13" s="42">
        <v>54.07</v>
      </c>
      <c r="S13" s="42">
        <v>70.37</v>
      </c>
      <c r="T13" s="42">
        <v>54.07</v>
      </c>
      <c r="U13" s="42">
        <v>55.56</v>
      </c>
      <c r="V13" s="42">
        <v>59.26</v>
      </c>
      <c r="W13" s="42">
        <v>48.15</v>
      </c>
      <c r="X13" s="42">
        <v>37.04</v>
      </c>
      <c r="Y13" s="42">
        <v>55.56</v>
      </c>
      <c r="Z13" s="42">
        <v>77.040000000000006</v>
      </c>
      <c r="AA13" s="17">
        <f t="shared" si="1"/>
        <v>60.80333333333332</v>
      </c>
      <c r="AB13" s="42">
        <v>83.45</v>
      </c>
      <c r="AC13" s="42">
        <v>77.7</v>
      </c>
      <c r="AD13" s="42">
        <v>79.14</v>
      </c>
      <c r="AE13" s="42">
        <v>72.66</v>
      </c>
      <c r="AF13" s="42">
        <v>51.08</v>
      </c>
      <c r="AG13" s="42">
        <v>76.260000000000005</v>
      </c>
      <c r="AH13" s="42">
        <v>69.78</v>
      </c>
      <c r="AI13" s="42">
        <v>71.22</v>
      </c>
      <c r="AJ13" s="42">
        <v>70.5</v>
      </c>
      <c r="AK13" s="42">
        <v>45.32</v>
      </c>
      <c r="AL13" s="42">
        <v>58.99</v>
      </c>
      <c r="AM13" s="42">
        <v>66.19</v>
      </c>
      <c r="AN13" s="42">
        <v>51.08</v>
      </c>
      <c r="AO13" s="42">
        <v>62.23</v>
      </c>
      <c r="AP13" s="42">
        <v>22.66</v>
      </c>
      <c r="AQ13" s="17">
        <f t="shared" si="2"/>
        <v>63.884000000000015</v>
      </c>
      <c r="AR13" s="42">
        <v>54.44</v>
      </c>
      <c r="AS13" s="42">
        <v>80</v>
      </c>
      <c r="AT13" s="42">
        <v>28.15</v>
      </c>
      <c r="AU13" s="42">
        <v>53.33</v>
      </c>
      <c r="AV13" s="42">
        <v>46.67</v>
      </c>
      <c r="AW13" s="13">
        <f t="shared" si="3"/>
        <v>50</v>
      </c>
      <c r="AX13" s="42">
        <v>20.74</v>
      </c>
      <c r="AY13" s="42">
        <v>21.11</v>
      </c>
      <c r="AZ13" s="17">
        <f t="shared" si="4"/>
        <v>42.406666666666666</v>
      </c>
      <c r="BA13" s="42">
        <v>61.85</v>
      </c>
      <c r="BB13" s="42">
        <v>67.040000000000006</v>
      </c>
      <c r="BC13" s="42">
        <v>16.3</v>
      </c>
      <c r="BD13" s="42">
        <v>37.78</v>
      </c>
      <c r="BE13" s="42">
        <v>39.26</v>
      </c>
      <c r="BF13" s="13">
        <f t="shared" si="5"/>
        <v>38.519999999999996</v>
      </c>
      <c r="BG13" s="42">
        <v>13.33</v>
      </c>
      <c r="BH13" s="42">
        <v>19.260000000000002</v>
      </c>
      <c r="BI13" s="17">
        <f t="shared" si="6"/>
        <v>36.050000000000004</v>
      </c>
      <c r="BJ13" s="42">
        <v>30.94</v>
      </c>
      <c r="BK13" s="42">
        <v>17.989999999999998</v>
      </c>
      <c r="BL13" s="42">
        <v>7.91</v>
      </c>
      <c r="BM13" s="17">
        <f t="shared" si="7"/>
        <v>18.946666666666669</v>
      </c>
      <c r="BN13" s="42">
        <v>15.93</v>
      </c>
      <c r="BO13" s="42">
        <v>3.33</v>
      </c>
      <c r="BP13" s="65"/>
    </row>
    <row r="14" spans="1:69" x14ac:dyDescent="0.25">
      <c r="A14" s="24" t="s">
        <v>12</v>
      </c>
      <c r="B14" s="42">
        <v>91.3</v>
      </c>
      <c r="C14" s="42">
        <v>78.260000000000005</v>
      </c>
      <c r="D14" s="42">
        <v>69.569999999999993</v>
      </c>
      <c r="E14" s="42">
        <v>71.010000000000005</v>
      </c>
      <c r="F14" s="42">
        <v>52.17</v>
      </c>
      <c r="G14" s="42">
        <v>40.58</v>
      </c>
      <c r="H14" s="42">
        <v>30.43</v>
      </c>
      <c r="I14" s="42">
        <v>33.33</v>
      </c>
      <c r="J14" s="42">
        <v>31.88</v>
      </c>
      <c r="K14" s="42">
        <v>43.48</v>
      </c>
      <c r="L14" s="42">
        <v>33.33</v>
      </c>
      <c r="M14" s="42">
        <v>60.87</v>
      </c>
      <c r="N14" s="17">
        <f t="shared" si="0"/>
        <v>53.017500000000005</v>
      </c>
      <c r="O14" s="42">
        <v>83.84</v>
      </c>
      <c r="P14" s="42">
        <v>81.819999999999993</v>
      </c>
      <c r="Q14" s="42">
        <v>63.64</v>
      </c>
      <c r="R14" s="42">
        <v>64.650000000000006</v>
      </c>
      <c r="S14" s="42">
        <v>43.43</v>
      </c>
      <c r="T14" s="42">
        <v>42.42</v>
      </c>
      <c r="U14" s="42">
        <v>52.53</v>
      </c>
      <c r="V14" s="42">
        <v>45.45</v>
      </c>
      <c r="W14" s="42">
        <v>50.51</v>
      </c>
      <c r="X14" s="42">
        <v>43.43</v>
      </c>
      <c r="Y14" s="42">
        <v>30.3</v>
      </c>
      <c r="Z14" s="42">
        <v>66.67</v>
      </c>
      <c r="AA14" s="17">
        <f t="shared" si="1"/>
        <v>55.724166666666662</v>
      </c>
      <c r="AB14" s="42">
        <v>96.51</v>
      </c>
      <c r="AC14" s="42">
        <v>87.21</v>
      </c>
      <c r="AD14" s="42">
        <v>91.86</v>
      </c>
      <c r="AE14" s="42">
        <v>89.53</v>
      </c>
      <c r="AF14" s="42">
        <v>61.63</v>
      </c>
      <c r="AG14" s="42">
        <v>91.86</v>
      </c>
      <c r="AH14" s="42">
        <v>68.599999999999994</v>
      </c>
      <c r="AI14" s="42">
        <v>76.739999999999995</v>
      </c>
      <c r="AJ14" s="42">
        <v>82.56</v>
      </c>
      <c r="AK14" s="42">
        <v>56.98</v>
      </c>
      <c r="AL14" s="42">
        <v>56.98</v>
      </c>
      <c r="AM14" s="42">
        <v>79.069999999999993</v>
      </c>
      <c r="AN14" s="42">
        <v>48.26</v>
      </c>
      <c r="AO14" s="42">
        <v>68.599999999999994</v>
      </c>
      <c r="AP14" s="42">
        <v>20.93</v>
      </c>
      <c r="AQ14" s="17">
        <f t="shared" si="2"/>
        <v>71.821333333333328</v>
      </c>
      <c r="AR14" s="42">
        <v>60.14</v>
      </c>
      <c r="AS14" s="42">
        <v>57.97</v>
      </c>
      <c r="AT14" s="42">
        <v>10.14</v>
      </c>
      <c r="AU14" s="42">
        <v>78.260000000000005</v>
      </c>
      <c r="AV14" s="42">
        <v>60.87</v>
      </c>
      <c r="AW14" s="13">
        <f t="shared" si="3"/>
        <v>69.564999999999998</v>
      </c>
      <c r="AX14" s="42">
        <v>10.14</v>
      </c>
      <c r="AY14" s="42">
        <v>2.9</v>
      </c>
      <c r="AZ14" s="17">
        <f t="shared" si="4"/>
        <v>35.142499999999998</v>
      </c>
      <c r="BA14" s="42">
        <v>56.57</v>
      </c>
      <c r="BB14" s="42">
        <v>65.66</v>
      </c>
      <c r="BC14" s="42">
        <v>12.63</v>
      </c>
      <c r="BD14" s="42">
        <v>36.36</v>
      </c>
      <c r="BE14" s="42">
        <v>31.31</v>
      </c>
      <c r="BF14" s="13">
        <f t="shared" si="5"/>
        <v>33.835000000000001</v>
      </c>
      <c r="BG14" s="42">
        <v>16.16</v>
      </c>
      <c r="BH14" s="42">
        <v>4.55</v>
      </c>
      <c r="BI14" s="17">
        <f t="shared" si="6"/>
        <v>31.567499999999999</v>
      </c>
      <c r="BJ14" s="42">
        <v>19.77</v>
      </c>
      <c r="BK14" s="42">
        <v>8.14</v>
      </c>
      <c r="BL14" s="42">
        <v>4.6500000000000004</v>
      </c>
      <c r="BM14" s="17">
        <f t="shared" si="7"/>
        <v>10.853333333333333</v>
      </c>
      <c r="BN14" s="42">
        <v>1.45</v>
      </c>
      <c r="BO14" s="42">
        <v>1.01</v>
      </c>
      <c r="BP14" s="65"/>
    </row>
    <row r="15" spans="1:69" x14ac:dyDescent="0.25">
      <c r="A15" s="24" t="s">
        <v>13</v>
      </c>
      <c r="B15" s="42">
        <v>83.51</v>
      </c>
      <c r="C15" s="42">
        <v>68.099999999999994</v>
      </c>
      <c r="D15" s="42">
        <v>89.61</v>
      </c>
      <c r="E15" s="42">
        <v>73.12</v>
      </c>
      <c r="F15" s="42">
        <v>74.19</v>
      </c>
      <c r="G15" s="42">
        <v>54.48</v>
      </c>
      <c r="H15" s="42">
        <v>41.58</v>
      </c>
      <c r="I15" s="42">
        <v>60.93</v>
      </c>
      <c r="J15" s="42">
        <v>60.57</v>
      </c>
      <c r="K15" s="42">
        <v>60.93</v>
      </c>
      <c r="L15" s="42">
        <v>59.14</v>
      </c>
      <c r="M15" s="42">
        <v>75.63</v>
      </c>
      <c r="N15" s="17">
        <f t="shared" si="0"/>
        <v>66.81583333333333</v>
      </c>
      <c r="O15" s="42">
        <v>89.19</v>
      </c>
      <c r="P15" s="42">
        <v>79.150000000000006</v>
      </c>
      <c r="Q15" s="42">
        <v>80.31</v>
      </c>
      <c r="R15" s="42">
        <v>76.45</v>
      </c>
      <c r="S15" s="42">
        <v>62.55</v>
      </c>
      <c r="T15" s="42">
        <v>53.67</v>
      </c>
      <c r="U15" s="42">
        <v>40.15</v>
      </c>
      <c r="V15" s="42">
        <v>70.66</v>
      </c>
      <c r="W15" s="42">
        <v>60.62</v>
      </c>
      <c r="X15" s="42">
        <v>46.72</v>
      </c>
      <c r="Y15" s="42">
        <v>52.9</v>
      </c>
      <c r="Z15" s="42">
        <v>77.61</v>
      </c>
      <c r="AA15" s="17">
        <f t="shared" si="1"/>
        <v>65.831666666666663</v>
      </c>
      <c r="AB15" s="42">
        <v>74.61</v>
      </c>
      <c r="AC15" s="42">
        <v>69.14</v>
      </c>
      <c r="AD15" s="42">
        <v>81.64</v>
      </c>
      <c r="AE15" s="42">
        <v>66.41</v>
      </c>
      <c r="AF15" s="42">
        <v>46.88</v>
      </c>
      <c r="AG15" s="42">
        <v>79.3</v>
      </c>
      <c r="AH15" s="42">
        <v>46.09</v>
      </c>
      <c r="AI15" s="42">
        <v>65.63</v>
      </c>
      <c r="AJ15" s="42">
        <v>53.91</v>
      </c>
      <c r="AK15" s="42">
        <v>44.53</v>
      </c>
      <c r="AL15" s="42">
        <v>52.34</v>
      </c>
      <c r="AM15" s="42">
        <v>70.7</v>
      </c>
      <c r="AN15" s="42">
        <v>35.549999999999997</v>
      </c>
      <c r="AO15" s="42">
        <v>80.27</v>
      </c>
      <c r="AP15" s="42">
        <v>15.23</v>
      </c>
      <c r="AQ15" s="17">
        <f t="shared" si="2"/>
        <v>58.815333333333328</v>
      </c>
      <c r="AR15" s="42">
        <v>53.76</v>
      </c>
      <c r="AS15" s="42">
        <v>79.39</v>
      </c>
      <c r="AT15" s="42">
        <v>26.7</v>
      </c>
      <c r="AU15" s="42">
        <v>46.95</v>
      </c>
      <c r="AV15" s="42">
        <v>34.049999999999997</v>
      </c>
      <c r="AW15" s="13">
        <f t="shared" si="3"/>
        <v>40.5</v>
      </c>
      <c r="AX15" s="42">
        <v>19</v>
      </c>
      <c r="AY15" s="42">
        <v>22.22</v>
      </c>
      <c r="AZ15" s="17">
        <f t="shared" si="4"/>
        <v>40.261666666666663</v>
      </c>
      <c r="BA15" s="42">
        <v>54.25</v>
      </c>
      <c r="BB15" s="42">
        <v>77.61</v>
      </c>
      <c r="BC15" s="42">
        <v>15.25</v>
      </c>
      <c r="BD15" s="42">
        <v>47.49</v>
      </c>
      <c r="BE15" s="42">
        <v>29.34</v>
      </c>
      <c r="BF15" s="13">
        <f t="shared" si="5"/>
        <v>38.414999999999999</v>
      </c>
      <c r="BG15" s="42">
        <v>13.51</v>
      </c>
      <c r="BH15" s="42">
        <v>6.37</v>
      </c>
      <c r="BI15" s="17">
        <f t="shared" si="6"/>
        <v>34.234166666666667</v>
      </c>
      <c r="BJ15" s="42">
        <v>34.770000000000003</v>
      </c>
      <c r="BK15" s="42">
        <v>10.74</v>
      </c>
      <c r="BL15" s="42">
        <v>5.08</v>
      </c>
      <c r="BM15" s="17">
        <f t="shared" si="7"/>
        <v>16.863333333333333</v>
      </c>
      <c r="BN15" s="42">
        <v>6.63</v>
      </c>
      <c r="BO15" s="42">
        <v>4.63</v>
      </c>
      <c r="BP15" s="65"/>
    </row>
    <row r="16" spans="1:69" x14ac:dyDescent="0.25">
      <c r="A16" s="24" t="s">
        <v>14</v>
      </c>
      <c r="B16" s="42">
        <v>85.98</v>
      </c>
      <c r="C16" s="42">
        <v>73.83</v>
      </c>
      <c r="D16" s="42">
        <v>76.64</v>
      </c>
      <c r="E16" s="42">
        <v>68.22</v>
      </c>
      <c r="F16" s="42">
        <v>59.81</v>
      </c>
      <c r="G16" s="42">
        <v>29.91</v>
      </c>
      <c r="H16" s="42">
        <v>30.84</v>
      </c>
      <c r="I16" s="42">
        <v>50.47</v>
      </c>
      <c r="J16" s="42">
        <v>56.07</v>
      </c>
      <c r="K16" s="42">
        <v>34.58</v>
      </c>
      <c r="L16" s="42">
        <v>57.01</v>
      </c>
      <c r="M16" s="42">
        <v>66.36</v>
      </c>
      <c r="N16" s="17">
        <f t="shared" si="0"/>
        <v>57.476666666666667</v>
      </c>
      <c r="O16" s="42">
        <v>88.46</v>
      </c>
      <c r="P16" s="42">
        <v>75.959999999999994</v>
      </c>
      <c r="Q16" s="42">
        <v>70.19</v>
      </c>
      <c r="R16" s="42">
        <v>65.38</v>
      </c>
      <c r="S16" s="42">
        <v>68.27</v>
      </c>
      <c r="T16" s="42">
        <v>37.5</v>
      </c>
      <c r="U16" s="42">
        <v>44.23</v>
      </c>
      <c r="V16" s="42">
        <v>65.38</v>
      </c>
      <c r="W16" s="42">
        <v>52.88</v>
      </c>
      <c r="X16" s="42">
        <v>40.380000000000003</v>
      </c>
      <c r="Y16" s="42">
        <v>39.42</v>
      </c>
      <c r="Z16" s="42">
        <v>72.12</v>
      </c>
      <c r="AA16" s="17">
        <f t="shared" si="1"/>
        <v>60.014166666666661</v>
      </c>
      <c r="AB16" s="42">
        <v>79.84</v>
      </c>
      <c r="AC16" s="42">
        <v>70.97</v>
      </c>
      <c r="AD16" s="42">
        <v>75</v>
      </c>
      <c r="AE16" s="42">
        <v>71.77</v>
      </c>
      <c r="AF16" s="42">
        <v>58.06</v>
      </c>
      <c r="AG16" s="42">
        <v>77.42</v>
      </c>
      <c r="AH16" s="42">
        <v>37.1</v>
      </c>
      <c r="AI16" s="42">
        <v>62.9</v>
      </c>
      <c r="AJ16" s="42">
        <v>50</v>
      </c>
      <c r="AK16" s="42">
        <v>47.58</v>
      </c>
      <c r="AL16" s="42">
        <v>56.45</v>
      </c>
      <c r="AM16" s="42">
        <v>68.55</v>
      </c>
      <c r="AN16" s="42">
        <v>50</v>
      </c>
      <c r="AO16" s="42">
        <v>81.849999999999994</v>
      </c>
      <c r="AP16" s="42">
        <v>23.79</v>
      </c>
      <c r="AQ16" s="17">
        <f t="shared" si="2"/>
        <v>60.752000000000002</v>
      </c>
      <c r="AR16" s="42">
        <v>39.25</v>
      </c>
      <c r="AS16" s="42">
        <v>70.56</v>
      </c>
      <c r="AT16" s="42">
        <v>14.49</v>
      </c>
      <c r="AU16" s="42">
        <v>28.04</v>
      </c>
      <c r="AV16" s="42">
        <v>27.1</v>
      </c>
      <c r="AW16" s="13">
        <f t="shared" si="3"/>
        <v>27.57</v>
      </c>
      <c r="AX16" s="42">
        <v>7.48</v>
      </c>
      <c r="AY16" s="42">
        <v>22.9</v>
      </c>
      <c r="AZ16" s="17">
        <f t="shared" si="4"/>
        <v>30.375</v>
      </c>
      <c r="BA16" s="42">
        <v>48.08</v>
      </c>
      <c r="BB16" s="42">
        <v>77.88</v>
      </c>
      <c r="BC16" s="42">
        <v>9.6199999999999992</v>
      </c>
      <c r="BD16" s="42">
        <v>41.35</v>
      </c>
      <c r="BE16" s="42">
        <v>30.77</v>
      </c>
      <c r="BF16" s="13">
        <f t="shared" si="5"/>
        <v>36.06</v>
      </c>
      <c r="BG16" s="42">
        <v>21.15</v>
      </c>
      <c r="BH16" s="42">
        <v>7.69</v>
      </c>
      <c r="BI16" s="17">
        <f t="shared" si="6"/>
        <v>33.413333333333334</v>
      </c>
      <c r="BJ16" s="42">
        <v>32.26</v>
      </c>
      <c r="BK16" s="42">
        <v>20.56</v>
      </c>
      <c r="BL16" s="42">
        <v>8.06</v>
      </c>
      <c r="BM16" s="17">
        <f t="shared" si="7"/>
        <v>20.293333333333333</v>
      </c>
      <c r="BN16" s="42">
        <v>18.690000000000001</v>
      </c>
      <c r="BO16" s="42">
        <v>0.96</v>
      </c>
      <c r="BP16" s="65"/>
    </row>
    <row r="17" spans="1:68" x14ac:dyDescent="0.25">
      <c r="A17" s="24" t="s">
        <v>15</v>
      </c>
      <c r="B17" s="42">
        <v>77.42</v>
      </c>
      <c r="C17" s="42">
        <v>80.650000000000006</v>
      </c>
      <c r="D17" s="42">
        <v>76.77</v>
      </c>
      <c r="E17" s="42">
        <v>58.06</v>
      </c>
      <c r="F17" s="42">
        <v>63.23</v>
      </c>
      <c r="G17" s="42">
        <v>44.52</v>
      </c>
      <c r="H17" s="42">
        <v>32.9</v>
      </c>
      <c r="I17" s="42">
        <v>38.71</v>
      </c>
      <c r="J17" s="42">
        <v>47.1</v>
      </c>
      <c r="K17" s="42">
        <v>45.81</v>
      </c>
      <c r="L17" s="42">
        <v>58.71</v>
      </c>
      <c r="M17" s="42">
        <v>49.68</v>
      </c>
      <c r="N17" s="17">
        <f t="shared" si="0"/>
        <v>56.129999999999988</v>
      </c>
      <c r="O17" s="42">
        <v>79.27</v>
      </c>
      <c r="P17" s="42">
        <v>70.98</v>
      </c>
      <c r="Q17" s="42">
        <v>75.650000000000006</v>
      </c>
      <c r="R17" s="42">
        <v>60.62</v>
      </c>
      <c r="S17" s="42">
        <v>54.92</v>
      </c>
      <c r="T17" s="42">
        <v>43.01</v>
      </c>
      <c r="U17" s="42">
        <v>35.229999999999997</v>
      </c>
      <c r="V17" s="42">
        <v>46.63</v>
      </c>
      <c r="W17" s="42">
        <v>43.52</v>
      </c>
      <c r="X17" s="42">
        <v>42.49</v>
      </c>
      <c r="Y17" s="42">
        <v>39.9</v>
      </c>
      <c r="Z17" s="42">
        <v>58.03</v>
      </c>
      <c r="AA17" s="17">
        <f t="shared" si="1"/>
        <v>54.187499999999993</v>
      </c>
      <c r="AB17" s="42">
        <v>80.569999999999993</v>
      </c>
      <c r="AC17" s="42">
        <v>68</v>
      </c>
      <c r="AD17" s="42">
        <v>77.14</v>
      </c>
      <c r="AE17" s="42">
        <v>68</v>
      </c>
      <c r="AF17" s="42">
        <v>61.71</v>
      </c>
      <c r="AG17" s="42">
        <v>74.86</v>
      </c>
      <c r="AH17" s="42">
        <v>45.71</v>
      </c>
      <c r="AI17" s="42">
        <v>65.14</v>
      </c>
      <c r="AJ17" s="42">
        <v>62.29</v>
      </c>
      <c r="AK17" s="42">
        <v>34.29</v>
      </c>
      <c r="AL17" s="42">
        <v>41.71</v>
      </c>
      <c r="AM17" s="42">
        <v>57.14</v>
      </c>
      <c r="AN17" s="42">
        <v>43.43</v>
      </c>
      <c r="AO17" s="42">
        <v>82</v>
      </c>
      <c r="AP17" s="42">
        <v>14.57</v>
      </c>
      <c r="AQ17" s="17">
        <f t="shared" si="2"/>
        <v>58.437333333333328</v>
      </c>
      <c r="AR17" s="42">
        <v>49.68</v>
      </c>
      <c r="AS17" s="42">
        <v>70.97</v>
      </c>
      <c r="AT17" s="42">
        <v>13.55</v>
      </c>
      <c r="AU17" s="42">
        <v>43.23</v>
      </c>
      <c r="AV17" s="42">
        <v>20.65</v>
      </c>
      <c r="AW17" s="13">
        <f t="shared" si="3"/>
        <v>31.939999999999998</v>
      </c>
      <c r="AX17" s="42">
        <v>14.19</v>
      </c>
      <c r="AY17" s="42">
        <v>13.55</v>
      </c>
      <c r="AZ17" s="17">
        <f t="shared" si="4"/>
        <v>32.31333333333334</v>
      </c>
      <c r="BA17" s="42">
        <v>59.33</v>
      </c>
      <c r="BB17" s="42">
        <v>74.349999999999994</v>
      </c>
      <c r="BC17" s="42">
        <v>10.62</v>
      </c>
      <c r="BD17" s="42">
        <v>54.92</v>
      </c>
      <c r="BE17" s="42">
        <v>33.68</v>
      </c>
      <c r="BF17" s="13">
        <f t="shared" si="5"/>
        <v>44.3</v>
      </c>
      <c r="BG17" s="42">
        <v>14.51</v>
      </c>
      <c r="BH17" s="42">
        <v>11.66</v>
      </c>
      <c r="BI17" s="17">
        <f t="shared" si="6"/>
        <v>35.795000000000002</v>
      </c>
      <c r="BJ17" s="42">
        <v>34.29</v>
      </c>
      <c r="BK17" s="42">
        <v>10.57</v>
      </c>
      <c r="BL17" s="42">
        <v>7.43</v>
      </c>
      <c r="BM17" s="17">
        <f t="shared" si="7"/>
        <v>17.43</v>
      </c>
      <c r="BN17" s="42">
        <v>6.13</v>
      </c>
      <c r="BO17" s="42">
        <v>7.25</v>
      </c>
      <c r="BP17" s="65"/>
    </row>
    <row r="18" spans="1:68" x14ac:dyDescent="0.25">
      <c r="A18" s="24" t="s">
        <v>16</v>
      </c>
      <c r="B18" s="42">
        <v>88.86</v>
      </c>
      <c r="C18" s="42">
        <v>63.43</v>
      </c>
      <c r="D18" s="42">
        <v>73.709999999999994</v>
      </c>
      <c r="E18" s="42">
        <v>50.86</v>
      </c>
      <c r="F18" s="42">
        <v>56.86</v>
      </c>
      <c r="G18" s="42">
        <v>41.14</v>
      </c>
      <c r="H18" s="42">
        <v>37.43</v>
      </c>
      <c r="I18" s="42">
        <v>58.29</v>
      </c>
      <c r="J18" s="42">
        <v>44.29</v>
      </c>
      <c r="K18" s="42">
        <v>56.57</v>
      </c>
      <c r="L18" s="42">
        <v>51.43</v>
      </c>
      <c r="M18" s="42">
        <v>64.86</v>
      </c>
      <c r="N18" s="17">
        <f t="shared" si="0"/>
        <v>57.310833333333335</v>
      </c>
      <c r="O18" s="42">
        <v>76.180000000000007</v>
      </c>
      <c r="P18" s="42">
        <v>70.08</v>
      </c>
      <c r="Q18" s="42">
        <v>73.959999999999994</v>
      </c>
      <c r="R18" s="42">
        <v>62.6</v>
      </c>
      <c r="S18" s="42">
        <v>53.74</v>
      </c>
      <c r="T18" s="42">
        <v>40.44</v>
      </c>
      <c r="U18" s="42">
        <v>51.25</v>
      </c>
      <c r="V18" s="42">
        <v>45.43</v>
      </c>
      <c r="W18" s="42">
        <v>53.46</v>
      </c>
      <c r="X18" s="42">
        <v>42.11</v>
      </c>
      <c r="Y18" s="42">
        <v>47.37</v>
      </c>
      <c r="Z18" s="42">
        <v>69.25</v>
      </c>
      <c r="AA18" s="17">
        <f t="shared" si="1"/>
        <v>57.155833333333334</v>
      </c>
      <c r="AB18" s="42">
        <v>78.88</v>
      </c>
      <c r="AC18" s="42">
        <v>71.930000000000007</v>
      </c>
      <c r="AD18" s="42">
        <v>81.28</v>
      </c>
      <c r="AE18" s="42">
        <v>63.9</v>
      </c>
      <c r="AF18" s="42">
        <v>44.65</v>
      </c>
      <c r="AG18" s="42">
        <v>72.459999999999994</v>
      </c>
      <c r="AH18" s="42">
        <v>59.36</v>
      </c>
      <c r="AI18" s="42">
        <v>70.59</v>
      </c>
      <c r="AJ18" s="42">
        <v>58.82</v>
      </c>
      <c r="AK18" s="42">
        <v>32.619999999999997</v>
      </c>
      <c r="AL18" s="42">
        <v>31.28</v>
      </c>
      <c r="AM18" s="42">
        <v>55.88</v>
      </c>
      <c r="AN18" s="42">
        <v>46.66</v>
      </c>
      <c r="AO18" s="42">
        <v>75.67</v>
      </c>
      <c r="AP18" s="42">
        <v>21.52</v>
      </c>
      <c r="AQ18" s="17">
        <f t="shared" si="2"/>
        <v>57.699999999999996</v>
      </c>
      <c r="AR18" s="42">
        <v>58.14</v>
      </c>
      <c r="AS18" s="42">
        <v>75.86</v>
      </c>
      <c r="AT18" s="42">
        <v>14.29</v>
      </c>
      <c r="AU18" s="42">
        <v>41.71</v>
      </c>
      <c r="AV18" s="42">
        <v>29.71</v>
      </c>
      <c r="AW18" s="13">
        <f t="shared" si="3"/>
        <v>35.71</v>
      </c>
      <c r="AX18" s="42">
        <v>9.7100000000000009</v>
      </c>
      <c r="AY18" s="42">
        <v>11.14</v>
      </c>
      <c r="AZ18" s="17">
        <f t="shared" si="4"/>
        <v>34.141666666666673</v>
      </c>
      <c r="BA18" s="42">
        <v>52.77</v>
      </c>
      <c r="BB18" s="42">
        <v>62.47</v>
      </c>
      <c r="BC18" s="42">
        <v>14.13</v>
      </c>
      <c r="BD18" s="42">
        <v>44.32</v>
      </c>
      <c r="BE18" s="42">
        <v>29.64</v>
      </c>
      <c r="BF18" s="13">
        <f t="shared" si="5"/>
        <v>36.980000000000004</v>
      </c>
      <c r="BG18" s="42">
        <v>10.25</v>
      </c>
      <c r="BH18" s="42">
        <v>11.5</v>
      </c>
      <c r="BI18" s="17">
        <f t="shared" si="6"/>
        <v>31.350000000000005</v>
      </c>
      <c r="BJ18" s="42">
        <v>37.17</v>
      </c>
      <c r="BK18" s="42">
        <v>10.029999999999999</v>
      </c>
      <c r="BL18" s="42">
        <v>5.08</v>
      </c>
      <c r="BM18" s="17">
        <f t="shared" si="7"/>
        <v>17.426666666666666</v>
      </c>
      <c r="BN18" s="42">
        <v>5.43</v>
      </c>
      <c r="BO18" s="42">
        <v>4.29</v>
      </c>
      <c r="BP18" s="65"/>
    </row>
    <row r="19" spans="1:68" x14ac:dyDescent="0.25">
      <c r="A19" s="24" t="s">
        <v>17</v>
      </c>
      <c r="B19" s="42">
        <v>74.19</v>
      </c>
      <c r="C19" s="42">
        <v>72.040000000000006</v>
      </c>
      <c r="D19" s="42">
        <v>67.739999999999995</v>
      </c>
      <c r="E19" s="42">
        <v>61.29</v>
      </c>
      <c r="F19" s="42">
        <v>49.46</v>
      </c>
      <c r="G19" s="42">
        <v>44.09</v>
      </c>
      <c r="H19" s="42">
        <v>41.94</v>
      </c>
      <c r="I19" s="42">
        <v>50.54</v>
      </c>
      <c r="J19" s="42">
        <v>43.01</v>
      </c>
      <c r="K19" s="42">
        <v>33.33</v>
      </c>
      <c r="L19" s="42">
        <v>45.16</v>
      </c>
      <c r="M19" s="42">
        <v>63.44</v>
      </c>
      <c r="N19" s="17">
        <f t="shared" si="0"/>
        <v>53.852499999999999</v>
      </c>
      <c r="O19" s="42">
        <v>89.61</v>
      </c>
      <c r="P19" s="42">
        <v>74.03</v>
      </c>
      <c r="Q19" s="42">
        <v>80.52</v>
      </c>
      <c r="R19" s="42">
        <v>61.04</v>
      </c>
      <c r="S19" s="42">
        <v>50.65</v>
      </c>
      <c r="T19" s="42">
        <v>31.17</v>
      </c>
      <c r="U19" s="42">
        <v>32.47</v>
      </c>
      <c r="V19" s="42">
        <v>61.04</v>
      </c>
      <c r="W19" s="42">
        <v>48.05</v>
      </c>
      <c r="X19" s="42">
        <v>55.84</v>
      </c>
      <c r="Y19" s="42">
        <v>32.47</v>
      </c>
      <c r="Z19" s="42">
        <v>54.55</v>
      </c>
      <c r="AA19" s="17">
        <f t="shared" si="1"/>
        <v>55.95333333333334</v>
      </c>
      <c r="AB19" s="42">
        <v>85.06</v>
      </c>
      <c r="AC19" s="42">
        <v>77.010000000000005</v>
      </c>
      <c r="AD19" s="42">
        <v>73.56</v>
      </c>
      <c r="AE19" s="42">
        <v>77.010000000000005</v>
      </c>
      <c r="AF19" s="42">
        <v>56.32</v>
      </c>
      <c r="AG19" s="42">
        <v>89.66</v>
      </c>
      <c r="AH19" s="42">
        <v>37.93</v>
      </c>
      <c r="AI19" s="42">
        <v>62.07</v>
      </c>
      <c r="AJ19" s="42">
        <v>35.630000000000003</v>
      </c>
      <c r="AK19" s="42">
        <v>63.22</v>
      </c>
      <c r="AL19" s="42">
        <v>70.11</v>
      </c>
      <c r="AM19" s="42">
        <v>71.260000000000005</v>
      </c>
      <c r="AN19" s="42">
        <v>40.229999999999997</v>
      </c>
      <c r="AO19" s="42">
        <v>85.63</v>
      </c>
      <c r="AP19" s="42">
        <v>9.77</v>
      </c>
      <c r="AQ19" s="17">
        <f t="shared" si="2"/>
        <v>62.298000000000002</v>
      </c>
      <c r="AR19" s="42">
        <v>60.22</v>
      </c>
      <c r="AS19" s="42">
        <v>73.66</v>
      </c>
      <c r="AT19" s="42">
        <v>11.29</v>
      </c>
      <c r="AU19" s="42">
        <v>33.33</v>
      </c>
      <c r="AV19" s="42">
        <v>16.13</v>
      </c>
      <c r="AW19" s="13">
        <f t="shared" si="3"/>
        <v>24.729999999999997</v>
      </c>
      <c r="AX19" s="42">
        <v>4.3</v>
      </c>
      <c r="AY19" s="42">
        <v>6.99</v>
      </c>
      <c r="AZ19" s="17">
        <f t="shared" si="4"/>
        <v>30.198333333333334</v>
      </c>
      <c r="BA19" s="42">
        <v>61.69</v>
      </c>
      <c r="BB19" s="42">
        <v>81.819999999999993</v>
      </c>
      <c r="BC19" s="42">
        <v>11.04</v>
      </c>
      <c r="BD19" s="42">
        <v>36.36</v>
      </c>
      <c r="BE19" s="42">
        <v>33.770000000000003</v>
      </c>
      <c r="BF19" s="13">
        <f t="shared" si="5"/>
        <v>35.064999999999998</v>
      </c>
      <c r="BG19" s="42">
        <v>7.79</v>
      </c>
      <c r="BH19" s="42">
        <v>3.9</v>
      </c>
      <c r="BI19" s="17">
        <f t="shared" si="6"/>
        <v>33.55083333333333</v>
      </c>
      <c r="BJ19" s="42">
        <v>23.56</v>
      </c>
      <c r="BK19" s="42">
        <v>13.22</v>
      </c>
      <c r="BL19" s="42">
        <v>8.0500000000000007</v>
      </c>
      <c r="BM19" s="17">
        <f t="shared" si="7"/>
        <v>14.943333333333333</v>
      </c>
      <c r="BN19" s="42">
        <v>2.69</v>
      </c>
      <c r="BO19" s="42">
        <v>0</v>
      </c>
      <c r="BP19" s="65"/>
    </row>
    <row r="20" spans="1:68" x14ac:dyDescent="0.25">
      <c r="A20" s="24" t="s">
        <v>18</v>
      </c>
      <c r="B20" s="42">
        <v>78.849999999999994</v>
      </c>
      <c r="C20" s="42">
        <v>62.31</v>
      </c>
      <c r="D20" s="42">
        <v>80</v>
      </c>
      <c r="E20" s="42">
        <v>71.150000000000006</v>
      </c>
      <c r="F20" s="42">
        <v>64.23</v>
      </c>
      <c r="G20" s="42">
        <v>65.38</v>
      </c>
      <c r="H20" s="42">
        <v>42.69</v>
      </c>
      <c r="I20" s="42">
        <v>56.92</v>
      </c>
      <c r="J20" s="42">
        <v>44.62</v>
      </c>
      <c r="K20" s="42">
        <v>26.92</v>
      </c>
      <c r="L20" s="42">
        <v>38.08</v>
      </c>
      <c r="M20" s="42">
        <v>65</v>
      </c>
      <c r="N20" s="17">
        <f t="shared" si="0"/>
        <v>58.012499999999996</v>
      </c>
      <c r="O20" s="42">
        <v>80.22</v>
      </c>
      <c r="P20" s="42">
        <v>64.290000000000006</v>
      </c>
      <c r="Q20" s="42">
        <v>69.78</v>
      </c>
      <c r="R20" s="42">
        <v>70.88</v>
      </c>
      <c r="S20" s="42">
        <v>68.13</v>
      </c>
      <c r="T20" s="42">
        <v>40.11</v>
      </c>
      <c r="U20" s="42">
        <v>41.21</v>
      </c>
      <c r="V20" s="42">
        <v>57.69</v>
      </c>
      <c r="W20" s="42">
        <v>54.95</v>
      </c>
      <c r="X20" s="42">
        <v>48.35</v>
      </c>
      <c r="Y20" s="42">
        <v>55.49</v>
      </c>
      <c r="Z20" s="42">
        <v>74.73</v>
      </c>
      <c r="AA20" s="17">
        <f t="shared" si="1"/>
        <v>60.485833333333339</v>
      </c>
      <c r="AB20" s="42">
        <v>84.07</v>
      </c>
      <c r="AC20" s="42">
        <v>74.81</v>
      </c>
      <c r="AD20" s="42">
        <v>79.260000000000005</v>
      </c>
      <c r="AE20" s="42">
        <v>64.81</v>
      </c>
      <c r="AF20" s="42">
        <v>54.44</v>
      </c>
      <c r="AG20" s="42">
        <v>75.19</v>
      </c>
      <c r="AH20" s="42">
        <v>60.37</v>
      </c>
      <c r="AI20" s="42">
        <v>65.19</v>
      </c>
      <c r="AJ20" s="42">
        <v>62.96</v>
      </c>
      <c r="AK20" s="42">
        <v>57.41</v>
      </c>
      <c r="AL20" s="42">
        <v>45.93</v>
      </c>
      <c r="AM20" s="42">
        <v>64.069999999999993</v>
      </c>
      <c r="AN20" s="42">
        <v>48.15</v>
      </c>
      <c r="AO20" s="42">
        <v>69.63</v>
      </c>
      <c r="AP20" s="42">
        <v>27.22</v>
      </c>
      <c r="AQ20" s="17">
        <f t="shared" si="2"/>
        <v>62.234000000000002</v>
      </c>
      <c r="AR20" s="42">
        <v>56.54</v>
      </c>
      <c r="AS20" s="42">
        <v>54.62</v>
      </c>
      <c r="AT20" s="42">
        <v>15.58</v>
      </c>
      <c r="AU20" s="42">
        <v>48.46</v>
      </c>
      <c r="AV20" s="42">
        <v>41.92</v>
      </c>
      <c r="AW20" s="13">
        <f t="shared" si="3"/>
        <v>45.19</v>
      </c>
      <c r="AX20" s="42">
        <v>16.149999999999999</v>
      </c>
      <c r="AY20" s="42">
        <v>7.88</v>
      </c>
      <c r="AZ20" s="17">
        <f t="shared" si="4"/>
        <v>32.660000000000004</v>
      </c>
      <c r="BA20" s="42">
        <v>45.05</v>
      </c>
      <c r="BB20" s="42">
        <v>67.31</v>
      </c>
      <c r="BC20" s="42">
        <v>12.09</v>
      </c>
      <c r="BD20" s="42">
        <v>45.6</v>
      </c>
      <c r="BE20" s="42">
        <v>32.97</v>
      </c>
      <c r="BF20" s="13">
        <f t="shared" si="5"/>
        <v>39.284999999999997</v>
      </c>
      <c r="BG20" s="42">
        <v>10.44</v>
      </c>
      <c r="BH20" s="42">
        <v>5.22</v>
      </c>
      <c r="BI20" s="17">
        <f t="shared" si="6"/>
        <v>29.89916666666667</v>
      </c>
      <c r="BJ20" s="42">
        <v>33.89</v>
      </c>
      <c r="BK20" s="42">
        <v>16.850000000000001</v>
      </c>
      <c r="BL20" s="42">
        <v>13.33</v>
      </c>
      <c r="BM20" s="17">
        <f t="shared" si="7"/>
        <v>21.356666666666669</v>
      </c>
      <c r="BN20" s="42">
        <v>5.38</v>
      </c>
      <c r="BO20" s="42">
        <v>2.75</v>
      </c>
      <c r="BP20" s="65"/>
    </row>
    <row r="21" spans="1:68" x14ac:dyDescent="0.25">
      <c r="A21" s="24" t="s">
        <v>19</v>
      </c>
      <c r="B21" s="42">
        <v>81.25</v>
      </c>
      <c r="C21" s="42">
        <v>68.75</v>
      </c>
      <c r="D21" s="42">
        <v>71.67</v>
      </c>
      <c r="E21" s="42">
        <v>42.5</v>
      </c>
      <c r="F21" s="42">
        <v>69.58</v>
      </c>
      <c r="G21" s="42">
        <v>42.08</v>
      </c>
      <c r="H21" s="42">
        <v>41.25</v>
      </c>
      <c r="I21" s="42">
        <v>40</v>
      </c>
      <c r="J21" s="42">
        <v>62.08</v>
      </c>
      <c r="K21" s="42">
        <v>57.5</v>
      </c>
      <c r="L21" s="42">
        <v>45</v>
      </c>
      <c r="M21" s="42">
        <v>63.33</v>
      </c>
      <c r="N21" s="17">
        <f t="shared" si="0"/>
        <v>57.082500000000003</v>
      </c>
      <c r="O21" s="42">
        <v>85.86</v>
      </c>
      <c r="P21" s="42">
        <v>76.209999999999994</v>
      </c>
      <c r="Q21" s="42">
        <v>85.86</v>
      </c>
      <c r="R21" s="42">
        <v>77.59</v>
      </c>
      <c r="S21" s="42">
        <v>70.69</v>
      </c>
      <c r="T21" s="42">
        <v>64.14</v>
      </c>
      <c r="U21" s="42">
        <v>46.55</v>
      </c>
      <c r="V21" s="42">
        <v>71.38</v>
      </c>
      <c r="W21" s="42">
        <v>57.93</v>
      </c>
      <c r="X21" s="42">
        <v>39.31</v>
      </c>
      <c r="Y21" s="42">
        <v>52.41</v>
      </c>
      <c r="Z21" s="42">
        <v>71.72</v>
      </c>
      <c r="AA21" s="17">
        <f t="shared" si="1"/>
        <v>66.637500000000003</v>
      </c>
      <c r="AB21" s="42">
        <v>86.02</v>
      </c>
      <c r="AC21" s="42">
        <v>76.34</v>
      </c>
      <c r="AD21" s="42">
        <v>86.02</v>
      </c>
      <c r="AE21" s="42">
        <v>78.14</v>
      </c>
      <c r="AF21" s="42">
        <v>59.14</v>
      </c>
      <c r="AG21" s="42">
        <v>85.3</v>
      </c>
      <c r="AH21" s="42">
        <v>56.99</v>
      </c>
      <c r="AI21" s="42">
        <v>72.400000000000006</v>
      </c>
      <c r="AJ21" s="42">
        <v>66.67</v>
      </c>
      <c r="AK21" s="42">
        <v>48.39</v>
      </c>
      <c r="AL21" s="42">
        <v>48.03</v>
      </c>
      <c r="AM21" s="42">
        <v>75.63</v>
      </c>
      <c r="AN21" s="42">
        <v>39.96</v>
      </c>
      <c r="AO21" s="42">
        <v>64.87</v>
      </c>
      <c r="AP21" s="42">
        <v>16.489999999999998</v>
      </c>
      <c r="AQ21" s="17">
        <f t="shared" si="2"/>
        <v>64.025999999999996</v>
      </c>
      <c r="AR21" s="42">
        <v>59.17</v>
      </c>
      <c r="AS21" s="42">
        <v>72.92</v>
      </c>
      <c r="AT21" s="42">
        <v>16.88</v>
      </c>
      <c r="AU21" s="42">
        <v>53.75</v>
      </c>
      <c r="AV21" s="42">
        <v>43.33</v>
      </c>
      <c r="AW21" s="13">
        <f t="shared" si="3"/>
        <v>48.54</v>
      </c>
      <c r="AX21" s="42">
        <v>14.17</v>
      </c>
      <c r="AY21" s="42">
        <v>13.96</v>
      </c>
      <c r="AZ21" s="17">
        <f t="shared" si="4"/>
        <v>37.606666666666662</v>
      </c>
      <c r="BA21" s="42">
        <v>53.97</v>
      </c>
      <c r="BB21" s="42">
        <v>72.069999999999993</v>
      </c>
      <c r="BC21" s="42">
        <v>16.21</v>
      </c>
      <c r="BD21" s="42">
        <v>43.1</v>
      </c>
      <c r="BE21" s="42">
        <v>33.79</v>
      </c>
      <c r="BF21" s="13">
        <f t="shared" si="5"/>
        <v>38.445</v>
      </c>
      <c r="BG21" s="42">
        <v>13.1</v>
      </c>
      <c r="BH21" s="42">
        <v>7.41</v>
      </c>
      <c r="BI21" s="17">
        <f t="shared" si="6"/>
        <v>33.534166666666664</v>
      </c>
      <c r="BJ21" s="42">
        <v>19.53</v>
      </c>
      <c r="BK21" s="42">
        <v>12.37</v>
      </c>
      <c r="BL21" s="42">
        <v>8.06</v>
      </c>
      <c r="BM21" s="17">
        <f t="shared" si="7"/>
        <v>13.32</v>
      </c>
      <c r="BN21" s="42">
        <v>6.67</v>
      </c>
      <c r="BO21" s="42">
        <v>6.72</v>
      </c>
      <c r="BP21" s="65"/>
    </row>
    <row r="22" spans="1:68" x14ac:dyDescent="0.25">
      <c r="A22" s="24" t="s">
        <v>63</v>
      </c>
      <c r="B22" s="42">
        <v>88.63</v>
      </c>
      <c r="C22" s="42">
        <v>75.510000000000005</v>
      </c>
      <c r="D22" s="42">
        <v>81.05</v>
      </c>
      <c r="E22" s="42">
        <v>77.55</v>
      </c>
      <c r="F22" s="42">
        <v>62.39</v>
      </c>
      <c r="G22" s="42">
        <v>44.61</v>
      </c>
      <c r="H22" s="42">
        <v>49.56</v>
      </c>
      <c r="I22" s="42">
        <v>63.56</v>
      </c>
      <c r="J22" s="42">
        <v>55.69</v>
      </c>
      <c r="K22" s="42">
        <v>50.15</v>
      </c>
      <c r="L22" s="42">
        <v>37.9</v>
      </c>
      <c r="M22" s="42">
        <v>61.52</v>
      </c>
      <c r="N22" s="17">
        <f t="shared" si="0"/>
        <v>62.343333333333327</v>
      </c>
      <c r="O22" s="42">
        <v>84.71</v>
      </c>
      <c r="P22" s="42">
        <v>65.61</v>
      </c>
      <c r="Q22" s="42">
        <v>74.2</v>
      </c>
      <c r="R22" s="42">
        <v>65.61</v>
      </c>
      <c r="S22" s="42">
        <v>61.78</v>
      </c>
      <c r="T22" s="42">
        <v>50.32</v>
      </c>
      <c r="U22" s="42">
        <v>40.76</v>
      </c>
      <c r="V22" s="42">
        <v>67.83</v>
      </c>
      <c r="W22" s="42">
        <v>40.76</v>
      </c>
      <c r="X22" s="42">
        <v>50.32</v>
      </c>
      <c r="Y22" s="42">
        <v>55.1</v>
      </c>
      <c r="Z22" s="42">
        <v>70.06</v>
      </c>
      <c r="AA22" s="17">
        <f t="shared" si="1"/>
        <v>60.588333333333331</v>
      </c>
      <c r="AB22" s="42">
        <v>81.14</v>
      </c>
      <c r="AC22" s="42">
        <v>69.7</v>
      </c>
      <c r="AD22" s="42">
        <v>77.78</v>
      </c>
      <c r="AE22" s="42">
        <v>76.09</v>
      </c>
      <c r="AF22" s="42">
        <v>57.58</v>
      </c>
      <c r="AG22" s="42">
        <v>69.02</v>
      </c>
      <c r="AH22" s="42">
        <v>59.6</v>
      </c>
      <c r="AI22" s="42">
        <v>67.34</v>
      </c>
      <c r="AJ22" s="42">
        <v>48.15</v>
      </c>
      <c r="AK22" s="42">
        <v>40.07</v>
      </c>
      <c r="AL22" s="42">
        <v>41.41</v>
      </c>
      <c r="AM22" s="42">
        <v>76.77</v>
      </c>
      <c r="AN22" s="42">
        <v>48.15</v>
      </c>
      <c r="AO22" s="42">
        <v>75.08</v>
      </c>
      <c r="AP22" s="42">
        <v>8.75</v>
      </c>
      <c r="AQ22" s="17">
        <f t="shared" si="2"/>
        <v>59.775333333333336</v>
      </c>
      <c r="AR22" s="42">
        <v>50.15</v>
      </c>
      <c r="AS22" s="42">
        <v>63.56</v>
      </c>
      <c r="AT22" s="42">
        <v>8.02</v>
      </c>
      <c r="AU22" s="42">
        <v>37.9</v>
      </c>
      <c r="AV22" s="42">
        <v>21.87</v>
      </c>
      <c r="AW22" s="13">
        <f t="shared" si="3"/>
        <v>29.884999999999998</v>
      </c>
      <c r="AX22" s="42">
        <v>16.329999999999998</v>
      </c>
      <c r="AY22" s="42">
        <v>9.6199999999999992</v>
      </c>
      <c r="AZ22" s="17">
        <f t="shared" si="4"/>
        <v>29.594166666666666</v>
      </c>
      <c r="BA22" s="42">
        <v>59.08</v>
      </c>
      <c r="BB22" s="42">
        <v>63.54</v>
      </c>
      <c r="BC22" s="42">
        <v>6.69</v>
      </c>
      <c r="BD22" s="42">
        <v>48.41</v>
      </c>
      <c r="BE22" s="42">
        <v>24.52</v>
      </c>
      <c r="BF22" s="13">
        <f t="shared" si="5"/>
        <v>36.464999999999996</v>
      </c>
      <c r="BG22" s="42">
        <v>5.0999999999999996</v>
      </c>
      <c r="BH22" s="42">
        <v>10.029999999999999</v>
      </c>
      <c r="BI22" s="17">
        <f t="shared" si="6"/>
        <v>30.150833333333335</v>
      </c>
      <c r="BJ22" s="42">
        <v>22.39</v>
      </c>
      <c r="BK22" s="42">
        <v>8.25</v>
      </c>
      <c r="BL22" s="42">
        <v>5.05</v>
      </c>
      <c r="BM22" s="17">
        <f t="shared" si="7"/>
        <v>11.896666666666667</v>
      </c>
      <c r="BN22" s="42">
        <v>7.87</v>
      </c>
      <c r="BO22" s="42">
        <v>3.98</v>
      </c>
      <c r="BP22" s="65"/>
    </row>
    <row r="23" spans="1:68" x14ac:dyDescent="0.25">
      <c r="A23" s="24" t="s">
        <v>20</v>
      </c>
      <c r="B23" s="42">
        <v>87.17</v>
      </c>
      <c r="C23" s="42">
        <v>61.06</v>
      </c>
      <c r="D23" s="42">
        <v>65.040000000000006</v>
      </c>
      <c r="E23" s="42">
        <v>56.64</v>
      </c>
      <c r="F23" s="42">
        <v>60.62</v>
      </c>
      <c r="G23" s="42">
        <v>29.65</v>
      </c>
      <c r="H23" s="42">
        <v>35.4</v>
      </c>
      <c r="I23" s="42">
        <v>46.02</v>
      </c>
      <c r="J23" s="42">
        <v>46.9</v>
      </c>
      <c r="K23" s="42">
        <v>30.09</v>
      </c>
      <c r="L23" s="42">
        <v>40.71</v>
      </c>
      <c r="M23" s="42">
        <v>70.349999999999994</v>
      </c>
      <c r="N23" s="17">
        <f t="shared" si="0"/>
        <v>52.470833333333331</v>
      </c>
      <c r="O23" s="42">
        <v>82.38</v>
      </c>
      <c r="P23" s="42">
        <v>78.849999999999994</v>
      </c>
      <c r="Q23" s="42">
        <v>75.77</v>
      </c>
      <c r="R23" s="42">
        <v>72.69</v>
      </c>
      <c r="S23" s="42">
        <v>56.39</v>
      </c>
      <c r="T23" s="42">
        <v>38.33</v>
      </c>
      <c r="U23" s="42">
        <v>51.98</v>
      </c>
      <c r="V23" s="42">
        <v>60.79</v>
      </c>
      <c r="W23" s="42">
        <v>48.9</v>
      </c>
      <c r="X23" s="42">
        <v>28.63</v>
      </c>
      <c r="Y23" s="42">
        <v>42.73</v>
      </c>
      <c r="Z23" s="42">
        <v>64.319999999999993</v>
      </c>
      <c r="AA23" s="17">
        <f t="shared" si="1"/>
        <v>58.48</v>
      </c>
      <c r="AB23" s="42">
        <v>84.83</v>
      </c>
      <c r="AC23" s="42">
        <v>72.040000000000006</v>
      </c>
      <c r="AD23" s="42">
        <v>75.36</v>
      </c>
      <c r="AE23" s="42">
        <v>71.56</v>
      </c>
      <c r="AF23" s="42">
        <v>57.35</v>
      </c>
      <c r="AG23" s="42">
        <v>78.67</v>
      </c>
      <c r="AH23" s="42">
        <v>54.98</v>
      </c>
      <c r="AI23" s="42">
        <v>66.349999999999994</v>
      </c>
      <c r="AJ23" s="42">
        <v>55.92</v>
      </c>
      <c r="AK23" s="42">
        <v>40.28</v>
      </c>
      <c r="AL23" s="42">
        <v>48.82</v>
      </c>
      <c r="AM23" s="42">
        <v>73.930000000000007</v>
      </c>
      <c r="AN23" s="42">
        <v>45.73</v>
      </c>
      <c r="AO23" s="42">
        <v>80.33</v>
      </c>
      <c r="AP23" s="42">
        <v>26.07</v>
      </c>
      <c r="AQ23" s="17">
        <f t="shared" si="2"/>
        <v>62.148000000000017</v>
      </c>
      <c r="AR23" s="42">
        <v>58.19</v>
      </c>
      <c r="AS23" s="42">
        <v>74.78</v>
      </c>
      <c r="AT23" s="42">
        <v>13.94</v>
      </c>
      <c r="AU23" s="42">
        <v>45.13</v>
      </c>
      <c r="AV23" s="42">
        <v>31.86</v>
      </c>
      <c r="AW23" s="13">
        <f t="shared" si="3"/>
        <v>38.495000000000005</v>
      </c>
      <c r="AX23" s="42">
        <v>17.7</v>
      </c>
      <c r="AY23" s="42">
        <v>7.52</v>
      </c>
      <c r="AZ23" s="17">
        <f t="shared" si="4"/>
        <v>35.104166666666664</v>
      </c>
      <c r="BA23" s="42">
        <v>58.37</v>
      </c>
      <c r="BB23" s="42">
        <v>75.989999999999995</v>
      </c>
      <c r="BC23" s="42">
        <v>12.56</v>
      </c>
      <c r="BD23" s="42">
        <v>48.46</v>
      </c>
      <c r="BE23" s="42">
        <v>37.89</v>
      </c>
      <c r="BF23" s="13">
        <f t="shared" si="5"/>
        <v>43.174999999999997</v>
      </c>
      <c r="BG23" s="42">
        <v>10.57</v>
      </c>
      <c r="BH23" s="42">
        <v>14.98</v>
      </c>
      <c r="BI23" s="17">
        <f t="shared" si="6"/>
        <v>35.940833333333323</v>
      </c>
      <c r="BJ23" s="42">
        <v>20.85</v>
      </c>
      <c r="BK23" s="42">
        <v>17.54</v>
      </c>
      <c r="BL23" s="42">
        <v>5.92</v>
      </c>
      <c r="BM23" s="17">
        <f t="shared" si="7"/>
        <v>14.770000000000001</v>
      </c>
      <c r="BN23" s="42">
        <v>12.39</v>
      </c>
      <c r="BO23" s="42">
        <v>4.1900000000000004</v>
      </c>
      <c r="BP23" s="65"/>
    </row>
    <row r="24" spans="1:68" x14ac:dyDescent="0.25">
      <c r="A24" s="24" t="s">
        <v>21</v>
      </c>
      <c r="B24" s="42">
        <v>76.05</v>
      </c>
      <c r="C24" s="42">
        <v>67.16</v>
      </c>
      <c r="D24" s="42">
        <v>79.510000000000005</v>
      </c>
      <c r="E24" s="42">
        <v>55.31</v>
      </c>
      <c r="F24" s="42">
        <v>60.49</v>
      </c>
      <c r="G24" s="42">
        <v>52.84</v>
      </c>
      <c r="H24" s="42">
        <v>44.69</v>
      </c>
      <c r="I24" s="42">
        <v>50.62</v>
      </c>
      <c r="J24" s="42">
        <v>54.81</v>
      </c>
      <c r="K24" s="42">
        <v>50.62</v>
      </c>
      <c r="L24" s="42">
        <v>56.05</v>
      </c>
      <c r="M24" s="42">
        <v>62.72</v>
      </c>
      <c r="N24" s="17">
        <f t="shared" si="0"/>
        <v>59.239166666666669</v>
      </c>
      <c r="O24" s="42">
        <v>81</v>
      </c>
      <c r="P24" s="42">
        <v>59.05</v>
      </c>
      <c r="Q24" s="42">
        <v>68.33</v>
      </c>
      <c r="R24" s="42">
        <v>55.43</v>
      </c>
      <c r="S24" s="42">
        <v>62.44</v>
      </c>
      <c r="T24" s="42">
        <v>48.42</v>
      </c>
      <c r="U24" s="42">
        <v>58.82</v>
      </c>
      <c r="V24" s="42">
        <v>55.43</v>
      </c>
      <c r="W24" s="42">
        <v>56.79</v>
      </c>
      <c r="X24" s="42">
        <v>39.14</v>
      </c>
      <c r="Y24" s="42">
        <v>35.75</v>
      </c>
      <c r="Z24" s="42">
        <v>56.79</v>
      </c>
      <c r="AA24" s="17">
        <f t="shared" si="1"/>
        <v>56.449166666666663</v>
      </c>
      <c r="AB24" s="42">
        <v>79.790000000000006</v>
      </c>
      <c r="AC24" s="42">
        <v>82.9</v>
      </c>
      <c r="AD24" s="42">
        <v>88.6</v>
      </c>
      <c r="AE24" s="42">
        <v>64.77</v>
      </c>
      <c r="AF24" s="42">
        <v>47.93</v>
      </c>
      <c r="AG24" s="42">
        <v>79.02</v>
      </c>
      <c r="AH24" s="42">
        <v>71.239999999999995</v>
      </c>
      <c r="AI24" s="42">
        <v>73.83</v>
      </c>
      <c r="AJ24" s="42">
        <v>64.25</v>
      </c>
      <c r="AK24" s="42">
        <v>51.55</v>
      </c>
      <c r="AL24" s="42">
        <v>47.93</v>
      </c>
      <c r="AM24" s="42">
        <v>69.17</v>
      </c>
      <c r="AN24" s="42">
        <v>41.32</v>
      </c>
      <c r="AO24" s="42">
        <v>68.39</v>
      </c>
      <c r="AP24" s="42">
        <v>31.74</v>
      </c>
      <c r="AQ24" s="17">
        <f t="shared" si="2"/>
        <v>64.161999999999992</v>
      </c>
      <c r="AR24" s="42">
        <v>60.62</v>
      </c>
      <c r="AS24" s="42">
        <v>73.95</v>
      </c>
      <c r="AT24" s="42">
        <v>25.93</v>
      </c>
      <c r="AU24" s="42">
        <v>42.47</v>
      </c>
      <c r="AV24" s="42">
        <v>22.96</v>
      </c>
      <c r="AW24" s="13">
        <f t="shared" si="3"/>
        <v>32.715000000000003</v>
      </c>
      <c r="AX24" s="42">
        <v>16.05</v>
      </c>
      <c r="AY24" s="42">
        <v>11.98</v>
      </c>
      <c r="AZ24" s="17">
        <f t="shared" si="4"/>
        <v>36.874166666666667</v>
      </c>
      <c r="BA24" s="42">
        <v>50.45</v>
      </c>
      <c r="BB24" s="42">
        <v>59.28</v>
      </c>
      <c r="BC24" s="42">
        <v>15.61</v>
      </c>
      <c r="BD24" s="42">
        <v>47.51</v>
      </c>
      <c r="BE24" s="42">
        <v>35.29</v>
      </c>
      <c r="BF24" s="13">
        <f t="shared" si="5"/>
        <v>41.4</v>
      </c>
      <c r="BG24" s="42">
        <v>16.059999999999999</v>
      </c>
      <c r="BH24" s="42">
        <v>12.44</v>
      </c>
      <c r="BI24" s="17">
        <f t="shared" si="6"/>
        <v>32.54</v>
      </c>
      <c r="BJ24" s="42">
        <v>27.2</v>
      </c>
      <c r="BK24" s="42">
        <v>11.14</v>
      </c>
      <c r="BL24" s="42">
        <v>7.38</v>
      </c>
      <c r="BM24" s="17">
        <f t="shared" si="7"/>
        <v>15.240000000000002</v>
      </c>
      <c r="BN24" s="42">
        <v>12.1</v>
      </c>
      <c r="BO24" s="42">
        <v>7.58</v>
      </c>
      <c r="BP24" s="65"/>
    </row>
    <row r="25" spans="1:68" x14ac:dyDescent="0.25">
      <c r="A25" s="24" t="s">
        <v>22</v>
      </c>
      <c r="B25" s="42">
        <v>73.7</v>
      </c>
      <c r="C25" s="42">
        <v>66.59</v>
      </c>
      <c r="D25" s="42">
        <v>77.010000000000005</v>
      </c>
      <c r="E25" s="42">
        <v>67.540000000000006</v>
      </c>
      <c r="F25" s="42">
        <v>48.1</v>
      </c>
      <c r="G25" s="42">
        <v>41.47</v>
      </c>
      <c r="H25" s="42">
        <v>44.79</v>
      </c>
      <c r="I25" s="42">
        <v>50.71</v>
      </c>
      <c r="J25" s="42">
        <v>56.64</v>
      </c>
      <c r="K25" s="42">
        <v>40.28</v>
      </c>
      <c r="L25" s="42">
        <v>49.76</v>
      </c>
      <c r="M25" s="42">
        <v>52.13</v>
      </c>
      <c r="N25" s="17">
        <f t="shared" si="0"/>
        <v>55.726666666666667</v>
      </c>
      <c r="O25" s="42">
        <v>78.03</v>
      </c>
      <c r="P25" s="42">
        <v>69.11</v>
      </c>
      <c r="Q25" s="42">
        <v>69.11</v>
      </c>
      <c r="R25" s="42">
        <v>67.05</v>
      </c>
      <c r="S25" s="42">
        <v>58.12</v>
      </c>
      <c r="T25" s="42">
        <v>56.75</v>
      </c>
      <c r="U25" s="42">
        <v>45.08</v>
      </c>
      <c r="V25" s="42">
        <v>56.52</v>
      </c>
      <c r="W25" s="42">
        <v>51.95</v>
      </c>
      <c r="X25" s="42">
        <v>48.05</v>
      </c>
      <c r="Y25" s="42">
        <v>50.34</v>
      </c>
      <c r="Z25" s="42">
        <v>69.569999999999993</v>
      </c>
      <c r="AA25" s="17">
        <f t="shared" si="1"/>
        <v>59.973333333333336</v>
      </c>
      <c r="AB25" s="42">
        <v>74.010000000000005</v>
      </c>
      <c r="AC25" s="42">
        <v>68.209999999999994</v>
      </c>
      <c r="AD25" s="42">
        <v>76.33</v>
      </c>
      <c r="AE25" s="42">
        <v>76.569999999999993</v>
      </c>
      <c r="AF25" s="42">
        <v>38.520000000000003</v>
      </c>
      <c r="AG25" s="42">
        <v>76.099999999999994</v>
      </c>
      <c r="AH25" s="42">
        <v>52.2</v>
      </c>
      <c r="AI25" s="42">
        <v>66.59</v>
      </c>
      <c r="AJ25" s="42">
        <v>66.36</v>
      </c>
      <c r="AK25" s="42">
        <v>36.19</v>
      </c>
      <c r="AL25" s="42">
        <v>51.04</v>
      </c>
      <c r="AM25" s="42">
        <v>77.260000000000005</v>
      </c>
      <c r="AN25" s="42">
        <v>42.69</v>
      </c>
      <c r="AO25" s="42">
        <v>84.92</v>
      </c>
      <c r="AP25" s="42">
        <v>22.27</v>
      </c>
      <c r="AQ25" s="17">
        <f t="shared" si="2"/>
        <v>60.617333333333328</v>
      </c>
      <c r="AR25" s="42">
        <v>62.44</v>
      </c>
      <c r="AS25" s="42">
        <v>65.28</v>
      </c>
      <c r="AT25" s="42">
        <v>17.649999999999999</v>
      </c>
      <c r="AU25" s="42">
        <v>45.02</v>
      </c>
      <c r="AV25" s="42">
        <v>33.65</v>
      </c>
      <c r="AW25" s="13">
        <f t="shared" si="3"/>
        <v>39.335000000000001</v>
      </c>
      <c r="AX25" s="42">
        <v>10.9</v>
      </c>
      <c r="AY25" s="42">
        <v>5.21</v>
      </c>
      <c r="AZ25" s="17">
        <f t="shared" si="4"/>
        <v>33.469166666666673</v>
      </c>
      <c r="BA25" s="42">
        <v>52.4</v>
      </c>
      <c r="BB25" s="42">
        <v>69.45</v>
      </c>
      <c r="BC25" s="42">
        <v>10.07</v>
      </c>
      <c r="BD25" s="42">
        <v>58.81</v>
      </c>
      <c r="BE25" s="42">
        <v>36.61</v>
      </c>
      <c r="BF25" s="13">
        <f t="shared" si="5"/>
        <v>47.71</v>
      </c>
      <c r="BG25" s="42">
        <v>8.4700000000000006</v>
      </c>
      <c r="BH25" s="42">
        <v>5.03</v>
      </c>
      <c r="BI25" s="17">
        <f t="shared" si="6"/>
        <v>32.188333333333333</v>
      </c>
      <c r="BJ25" s="42">
        <v>28.07</v>
      </c>
      <c r="BK25" s="42">
        <v>12.41</v>
      </c>
      <c r="BL25" s="42">
        <v>9.98</v>
      </c>
      <c r="BM25" s="17">
        <f t="shared" si="7"/>
        <v>16.820000000000004</v>
      </c>
      <c r="BN25" s="42">
        <v>12.32</v>
      </c>
      <c r="BO25" s="42">
        <v>2.52</v>
      </c>
      <c r="BP25" s="65"/>
    </row>
    <row r="26" spans="1:68" x14ac:dyDescent="0.25">
      <c r="A26" s="24" t="s">
        <v>23</v>
      </c>
      <c r="B26" s="42">
        <v>86.05</v>
      </c>
      <c r="C26" s="42">
        <v>72.989999999999995</v>
      </c>
      <c r="D26" s="42">
        <v>79.11</v>
      </c>
      <c r="E26" s="42">
        <v>61.8</v>
      </c>
      <c r="F26" s="42">
        <v>64.55</v>
      </c>
      <c r="G26" s="42">
        <v>46.25</v>
      </c>
      <c r="H26" s="42">
        <v>41.73</v>
      </c>
      <c r="I26" s="42">
        <v>62.24</v>
      </c>
      <c r="J26" s="42">
        <v>57.66</v>
      </c>
      <c r="K26" s="42">
        <v>52.15</v>
      </c>
      <c r="L26" s="42">
        <v>56.34</v>
      </c>
      <c r="M26" s="42">
        <v>71.66</v>
      </c>
      <c r="N26" s="17">
        <f t="shared" si="0"/>
        <v>62.710833333333333</v>
      </c>
      <c r="O26" s="42">
        <v>84.74</v>
      </c>
      <c r="P26" s="42">
        <v>77.17</v>
      </c>
      <c r="Q26" s="42">
        <v>73.7</v>
      </c>
      <c r="R26" s="42">
        <v>62.23</v>
      </c>
      <c r="S26" s="42">
        <v>66.28</v>
      </c>
      <c r="T26" s="42">
        <v>50.18</v>
      </c>
      <c r="U26" s="42">
        <v>56.71</v>
      </c>
      <c r="V26" s="42">
        <v>59.28</v>
      </c>
      <c r="W26" s="42">
        <v>57.92</v>
      </c>
      <c r="X26" s="42">
        <v>51.71</v>
      </c>
      <c r="Y26" s="42">
        <v>55.18</v>
      </c>
      <c r="Z26" s="42">
        <v>68.489999999999995</v>
      </c>
      <c r="AA26" s="17">
        <f t="shared" si="1"/>
        <v>63.632499999999993</v>
      </c>
      <c r="AB26" s="42">
        <v>80.989999999999995</v>
      </c>
      <c r="AC26" s="42">
        <v>75.53</v>
      </c>
      <c r="AD26" s="42">
        <v>83.32</v>
      </c>
      <c r="AE26" s="42">
        <v>70.12</v>
      </c>
      <c r="AF26" s="42">
        <v>53.49</v>
      </c>
      <c r="AG26" s="42">
        <v>80.89</v>
      </c>
      <c r="AH26" s="42">
        <v>63.2</v>
      </c>
      <c r="AI26" s="42">
        <v>74.319999999999993</v>
      </c>
      <c r="AJ26" s="42">
        <v>68.3</v>
      </c>
      <c r="AK26" s="42">
        <v>42.77</v>
      </c>
      <c r="AL26" s="42">
        <v>48.74</v>
      </c>
      <c r="AM26" s="42">
        <v>67.75</v>
      </c>
      <c r="AN26" s="42">
        <v>53.99</v>
      </c>
      <c r="AO26" s="42">
        <v>75.73</v>
      </c>
      <c r="AP26" s="42">
        <v>28.92</v>
      </c>
      <c r="AQ26" s="17">
        <f t="shared" si="2"/>
        <v>64.537333333333322</v>
      </c>
      <c r="AR26" s="42">
        <v>57.94</v>
      </c>
      <c r="AS26" s="42">
        <v>73.84</v>
      </c>
      <c r="AT26" s="42">
        <v>17.670000000000002</v>
      </c>
      <c r="AU26" s="42">
        <v>55.24</v>
      </c>
      <c r="AV26" s="42">
        <v>36.22</v>
      </c>
      <c r="AW26" s="13">
        <f t="shared" si="3"/>
        <v>45.730000000000004</v>
      </c>
      <c r="AX26" s="42">
        <v>12.4</v>
      </c>
      <c r="AY26" s="42">
        <v>16.43</v>
      </c>
      <c r="AZ26" s="17">
        <f t="shared" si="4"/>
        <v>37.335000000000001</v>
      </c>
      <c r="BA26" s="42">
        <v>55.34</v>
      </c>
      <c r="BB26" s="42">
        <v>70.94</v>
      </c>
      <c r="BC26" s="42">
        <v>18.440000000000001</v>
      </c>
      <c r="BD26" s="42">
        <v>55.23</v>
      </c>
      <c r="BE26" s="42">
        <v>37.090000000000003</v>
      </c>
      <c r="BF26" s="13">
        <f t="shared" si="5"/>
        <v>46.16</v>
      </c>
      <c r="BG26" s="42">
        <v>13.68</v>
      </c>
      <c r="BH26" s="42">
        <v>13.65</v>
      </c>
      <c r="BI26" s="17">
        <f t="shared" si="6"/>
        <v>36.368333333333332</v>
      </c>
      <c r="BJ26" s="42">
        <v>34.380000000000003</v>
      </c>
      <c r="BK26" s="42">
        <v>23.28</v>
      </c>
      <c r="BL26" s="42">
        <v>9.25</v>
      </c>
      <c r="BM26" s="17">
        <f t="shared" si="7"/>
        <v>22.303333333333331</v>
      </c>
      <c r="BN26" s="42">
        <v>7.03</v>
      </c>
      <c r="BO26" s="42">
        <v>7.97</v>
      </c>
      <c r="BP26" s="65"/>
    </row>
    <row r="27" spans="1:68" x14ac:dyDescent="0.25">
      <c r="A27" s="24" t="s">
        <v>24</v>
      </c>
      <c r="B27" s="42">
        <v>88.54</v>
      </c>
      <c r="C27" s="42">
        <v>70.31</v>
      </c>
      <c r="D27" s="42">
        <v>75.52</v>
      </c>
      <c r="E27" s="42">
        <v>58.33</v>
      </c>
      <c r="F27" s="42">
        <v>58.85</v>
      </c>
      <c r="G27" s="42">
        <v>35.94</v>
      </c>
      <c r="H27" s="42">
        <v>46.88</v>
      </c>
      <c r="I27" s="42">
        <v>37.5</v>
      </c>
      <c r="J27" s="42">
        <v>55.21</v>
      </c>
      <c r="K27" s="42">
        <v>50.52</v>
      </c>
      <c r="L27" s="42">
        <v>44.79</v>
      </c>
      <c r="M27" s="42">
        <v>63.02</v>
      </c>
      <c r="N27" s="17">
        <f t="shared" si="0"/>
        <v>57.1175</v>
      </c>
      <c r="O27" s="42">
        <v>89.18</v>
      </c>
      <c r="P27" s="42">
        <v>73.709999999999994</v>
      </c>
      <c r="Q27" s="42">
        <v>80.930000000000007</v>
      </c>
      <c r="R27" s="42">
        <v>55.15</v>
      </c>
      <c r="S27" s="42">
        <v>48.45</v>
      </c>
      <c r="T27" s="42">
        <v>44.85</v>
      </c>
      <c r="U27" s="42">
        <v>41.75</v>
      </c>
      <c r="V27" s="42">
        <v>47.94</v>
      </c>
      <c r="W27" s="42">
        <v>52.06</v>
      </c>
      <c r="X27" s="42">
        <v>50</v>
      </c>
      <c r="Y27" s="42">
        <v>38.659999999999997</v>
      </c>
      <c r="Z27" s="42">
        <v>59.79</v>
      </c>
      <c r="AA27" s="17">
        <f t="shared" si="1"/>
        <v>56.872499999999995</v>
      </c>
      <c r="AB27" s="42">
        <v>78.17</v>
      </c>
      <c r="AC27" s="42">
        <v>72.59</v>
      </c>
      <c r="AD27" s="42">
        <v>79.19</v>
      </c>
      <c r="AE27" s="42">
        <v>75.13</v>
      </c>
      <c r="AF27" s="42">
        <v>51.78</v>
      </c>
      <c r="AG27" s="42">
        <v>77.66</v>
      </c>
      <c r="AH27" s="42">
        <v>49.75</v>
      </c>
      <c r="AI27" s="42">
        <v>72.08</v>
      </c>
      <c r="AJ27" s="42">
        <v>60.41</v>
      </c>
      <c r="AK27" s="42">
        <v>45.18</v>
      </c>
      <c r="AL27" s="42">
        <v>44.67</v>
      </c>
      <c r="AM27" s="42">
        <v>71.569999999999993</v>
      </c>
      <c r="AN27" s="42">
        <v>47.46</v>
      </c>
      <c r="AO27" s="42">
        <v>70.56</v>
      </c>
      <c r="AP27" s="42">
        <v>15.48</v>
      </c>
      <c r="AQ27" s="17">
        <f t="shared" si="2"/>
        <v>60.778666666666659</v>
      </c>
      <c r="AR27" s="42">
        <v>49.74</v>
      </c>
      <c r="AS27" s="42">
        <v>75.78</v>
      </c>
      <c r="AT27" s="42">
        <v>9.3800000000000008</v>
      </c>
      <c r="AU27" s="42">
        <v>51.04</v>
      </c>
      <c r="AV27" s="42">
        <v>26.56</v>
      </c>
      <c r="AW27" s="13">
        <f t="shared" si="3"/>
        <v>38.799999999999997</v>
      </c>
      <c r="AX27" s="42">
        <v>8.33</v>
      </c>
      <c r="AY27" s="42">
        <v>13.28</v>
      </c>
      <c r="AZ27" s="17">
        <f t="shared" si="4"/>
        <v>32.551666666666669</v>
      </c>
      <c r="BA27" s="42">
        <v>63.92</v>
      </c>
      <c r="BB27" s="42">
        <v>59.54</v>
      </c>
      <c r="BC27" s="42">
        <v>10.31</v>
      </c>
      <c r="BD27" s="42">
        <v>56.19</v>
      </c>
      <c r="BE27" s="42">
        <v>38.659999999999997</v>
      </c>
      <c r="BF27" s="13">
        <f t="shared" si="5"/>
        <v>47.424999999999997</v>
      </c>
      <c r="BG27" s="42">
        <v>8.25</v>
      </c>
      <c r="BH27" s="42">
        <v>3.87</v>
      </c>
      <c r="BI27" s="17">
        <f t="shared" si="6"/>
        <v>32.219166666666666</v>
      </c>
      <c r="BJ27" s="42">
        <v>22.84</v>
      </c>
      <c r="BK27" s="42">
        <v>8.6300000000000008</v>
      </c>
      <c r="BL27" s="42">
        <v>5.84</v>
      </c>
      <c r="BM27" s="17">
        <f t="shared" si="7"/>
        <v>12.436666666666667</v>
      </c>
      <c r="BN27" s="42">
        <v>10.16</v>
      </c>
      <c r="BO27" s="42">
        <v>3.09</v>
      </c>
      <c r="BP27" s="65"/>
    </row>
    <row r="28" spans="1:68" x14ac:dyDescent="0.25">
      <c r="A28" s="24" t="s">
        <v>25</v>
      </c>
      <c r="B28" s="42">
        <v>81.900000000000006</v>
      </c>
      <c r="C28" s="42">
        <v>63.81</v>
      </c>
      <c r="D28" s="42">
        <v>75.239999999999995</v>
      </c>
      <c r="E28" s="42">
        <v>54.29</v>
      </c>
      <c r="F28" s="42">
        <v>60</v>
      </c>
      <c r="G28" s="42">
        <v>54.29</v>
      </c>
      <c r="H28" s="42">
        <v>33.33</v>
      </c>
      <c r="I28" s="42">
        <v>65.709999999999994</v>
      </c>
      <c r="J28" s="42">
        <v>61.43</v>
      </c>
      <c r="K28" s="42">
        <v>44.29</v>
      </c>
      <c r="L28" s="42">
        <v>47.62</v>
      </c>
      <c r="M28" s="42">
        <v>72.38</v>
      </c>
      <c r="N28" s="17">
        <f t="shared" si="0"/>
        <v>59.524166666666666</v>
      </c>
      <c r="O28" s="42">
        <v>87.03</v>
      </c>
      <c r="P28" s="42">
        <v>81.08</v>
      </c>
      <c r="Q28" s="42">
        <v>85.41</v>
      </c>
      <c r="R28" s="42">
        <v>62.16</v>
      </c>
      <c r="S28" s="42">
        <v>54.05</v>
      </c>
      <c r="T28" s="42">
        <v>50.27</v>
      </c>
      <c r="U28" s="42">
        <v>50.27</v>
      </c>
      <c r="V28" s="42">
        <v>57.3</v>
      </c>
      <c r="W28" s="42">
        <v>45.95</v>
      </c>
      <c r="X28" s="42">
        <v>36.76</v>
      </c>
      <c r="Y28" s="42">
        <v>38.92</v>
      </c>
      <c r="Z28" s="42">
        <v>58.38</v>
      </c>
      <c r="AA28" s="17">
        <f t="shared" si="1"/>
        <v>58.964999999999996</v>
      </c>
      <c r="AB28" s="42">
        <v>86.32</v>
      </c>
      <c r="AC28" s="42">
        <v>67.89</v>
      </c>
      <c r="AD28" s="42">
        <v>85.26</v>
      </c>
      <c r="AE28" s="42">
        <v>70</v>
      </c>
      <c r="AF28" s="42">
        <v>40</v>
      </c>
      <c r="AG28" s="42">
        <v>81.05</v>
      </c>
      <c r="AH28" s="42">
        <v>67.89</v>
      </c>
      <c r="AI28" s="42">
        <v>80</v>
      </c>
      <c r="AJ28" s="42">
        <v>68.95</v>
      </c>
      <c r="AK28" s="42">
        <v>38.950000000000003</v>
      </c>
      <c r="AL28" s="42">
        <v>44.21</v>
      </c>
      <c r="AM28" s="42">
        <v>68.95</v>
      </c>
      <c r="AN28" s="42">
        <v>59.47</v>
      </c>
      <c r="AO28" s="42">
        <v>79.209999999999994</v>
      </c>
      <c r="AP28" s="42">
        <v>32.89</v>
      </c>
      <c r="AQ28" s="17">
        <f t="shared" si="2"/>
        <v>64.736000000000018</v>
      </c>
      <c r="AR28" s="42">
        <v>62.38</v>
      </c>
      <c r="AS28" s="42">
        <v>54.29</v>
      </c>
      <c r="AT28" s="42">
        <v>28.33</v>
      </c>
      <c r="AU28" s="42">
        <v>35.24</v>
      </c>
      <c r="AV28" s="42">
        <v>26.19</v>
      </c>
      <c r="AW28" s="13">
        <f t="shared" si="3"/>
        <v>30.715000000000003</v>
      </c>
      <c r="AX28" s="42">
        <v>13.33</v>
      </c>
      <c r="AY28" s="42">
        <v>14.52</v>
      </c>
      <c r="AZ28" s="17">
        <f t="shared" si="4"/>
        <v>33.927500000000002</v>
      </c>
      <c r="BA28" s="42">
        <v>49.46</v>
      </c>
      <c r="BB28" s="42">
        <v>71.349999999999994</v>
      </c>
      <c r="BC28" s="42">
        <v>16.22</v>
      </c>
      <c r="BD28" s="42">
        <v>49.73</v>
      </c>
      <c r="BE28" s="42">
        <v>37.299999999999997</v>
      </c>
      <c r="BF28" s="13">
        <f t="shared" si="5"/>
        <v>43.515000000000001</v>
      </c>
      <c r="BG28" s="42">
        <v>23.24</v>
      </c>
      <c r="BH28" s="42">
        <v>24.05</v>
      </c>
      <c r="BI28" s="17">
        <f t="shared" si="6"/>
        <v>37.972500000000004</v>
      </c>
      <c r="BJ28" s="42">
        <v>30.79</v>
      </c>
      <c r="BK28" s="42">
        <v>17.63</v>
      </c>
      <c r="BL28" s="42">
        <v>13.68</v>
      </c>
      <c r="BM28" s="17">
        <f t="shared" si="7"/>
        <v>20.7</v>
      </c>
      <c r="BN28" s="42">
        <v>6.67</v>
      </c>
      <c r="BO28" s="42">
        <v>10.81</v>
      </c>
      <c r="BP28" s="65"/>
    </row>
    <row r="29" spans="1:68" x14ac:dyDescent="0.25">
      <c r="A29" s="24" t="s">
        <v>26</v>
      </c>
      <c r="B29" s="42">
        <v>87.89</v>
      </c>
      <c r="C29" s="42">
        <v>76.95</v>
      </c>
      <c r="D29" s="42">
        <v>78.52</v>
      </c>
      <c r="E29" s="42">
        <v>73.83</v>
      </c>
      <c r="F29" s="42">
        <v>58.59</v>
      </c>
      <c r="G29" s="42">
        <v>55.47</v>
      </c>
      <c r="H29" s="42">
        <v>38.28</v>
      </c>
      <c r="I29" s="42">
        <v>48.44</v>
      </c>
      <c r="J29" s="42">
        <v>36.72</v>
      </c>
      <c r="K29" s="42">
        <v>53.91</v>
      </c>
      <c r="L29" s="42">
        <v>37.5</v>
      </c>
      <c r="M29" s="42">
        <v>81.25</v>
      </c>
      <c r="N29" s="17">
        <f t="shared" si="0"/>
        <v>60.612500000000004</v>
      </c>
      <c r="O29" s="42">
        <v>84.98</v>
      </c>
      <c r="P29" s="42">
        <v>74.7</v>
      </c>
      <c r="Q29" s="42">
        <v>79.05</v>
      </c>
      <c r="R29" s="42">
        <v>61.66</v>
      </c>
      <c r="S29" s="42">
        <v>58.1</v>
      </c>
      <c r="T29" s="42">
        <v>54.94</v>
      </c>
      <c r="U29" s="42">
        <v>37.549999999999997</v>
      </c>
      <c r="V29" s="42">
        <v>69.569999999999993</v>
      </c>
      <c r="W29" s="42">
        <v>56.52</v>
      </c>
      <c r="X29" s="42">
        <v>43.48</v>
      </c>
      <c r="Y29" s="42">
        <v>52.17</v>
      </c>
      <c r="Z29" s="42">
        <v>71.94</v>
      </c>
      <c r="AA29" s="17">
        <f t="shared" si="1"/>
        <v>62.054999999999986</v>
      </c>
      <c r="AB29" s="42">
        <v>84.31</v>
      </c>
      <c r="AC29" s="42">
        <v>67.84</v>
      </c>
      <c r="AD29" s="42">
        <v>79.22</v>
      </c>
      <c r="AE29" s="42">
        <v>78.819999999999993</v>
      </c>
      <c r="AF29" s="42">
        <v>52.16</v>
      </c>
      <c r="AG29" s="42">
        <v>84.31</v>
      </c>
      <c r="AH29" s="42">
        <v>49.02</v>
      </c>
      <c r="AI29" s="42">
        <v>65.099999999999994</v>
      </c>
      <c r="AJ29" s="42">
        <v>45.49</v>
      </c>
      <c r="AK29" s="42">
        <v>49.41</v>
      </c>
      <c r="AL29" s="42">
        <v>59.61</v>
      </c>
      <c r="AM29" s="42">
        <v>67.45</v>
      </c>
      <c r="AN29" s="42">
        <v>31.37</v>
      </c>
      <c r="AO29" s="42">
        <v>82.75</v>
      </c>
      <c r="AP29" s="42">
        <v>13.92</v>
      </c>
      <c r="AQ29" s="17">
        <f t="shared" si="2"/>
        <v>60.718666666666664</v>
      </c>
      <c r="AR29" s="42">
        <v>59.96</v>
      </c>
      <c r="AS29" s="42">
        <v>77.150000000000006</v>
      </c>
      <c r="AT29" s="42">
        <v>12.11</v>
      </c>
      <c r="AU29" s="42">
        <v>52.73</v>
      </c>
      <c r="AV29" s="42">
        <v>46.48</v>
      </c>
      <c r="AW29" s="13">
        <f t="shared" si="3"/>
        <v>49.604999999999997</v>
      </c>
      <c r="AX29" s="42">
        <v>7.81</v>
      </c>
      <c r="AY29" s="42">
        <v>8.4</v>
      </c>
      <c r="AZ29" s="17">
        <f t="shared" si="4"/>
        <v>35.839166666666671</v>
      </c>
      <c r="BA29" s="42">
        <v>59.88</v>
      </c>
      <c r="BB29" s="42">
        <v>69.17</v>
      </c>
      <c r="BC29" s="42">
        <v>10.47</v>
      </c>
      <c r="BD29" s="42">
        <v>54.94</v>
      </c>
      <c r="BE29" s="42">
        <v>30.43</v>
      </c>
      <c r="BF29" s="13">
        <f t="shared" si="5"/>
        <v>42.685000000000002</v>
      </c>
      <c r="BG29" s="42">
        <v>7.91</v>
      </c>
      <c r="BH29" s="42">
        <v>7.31</v>
      </c>
      <c r="BI29" s="17">
        <f t="shared" si="6"/>
        <v>32.904166666666669</v>
      </c>
      <c r="BJ29" s="42">
        <v>23.14</v>
      </c>
      <c r="BK29" s="42">
        <v>11.18</v>
      </c>
      <c r="BL29" s="42">
        <v>4.9000000000000004</v>
      </c>
      <c r="BM29" s="17">
        <f t="shared" si="7"/>
        <v>13.073333333333332</v>
      </c>
      <c r="BN29" s="42">
        <v>1.95</v>
      </c>
      <c r="BO29" s="42">
        <v>2.17</v>
      </c>
      <c r="BP29" s="65"/>
    </row>
    <row r="30" spans="1:68" x14ac:dyDescent="0.25">
      <c r="A30" s="24" t="s">
        <v>27</v>
      </c>
      <c r="B30" s="42">
        <v>91.63</v>
      </c>
      <c r="C30" s="42">
        <v>74.45</v>
      </c>
      <c r="D30" s="42">
        <v>78.849999999999994</v>
      </c>
      <c r="E30" s="42">
        <v>73.569999999999993</v>
      </c>
      <c r="F30" s="42">
        <v>71.81</v>
      </c>
      <c r="G30" s="42">
        <v>63.88</v>
      </c>
      <c r="H30" s="42">
        <v>42.29</v>
      </c>
      <c r="I30" s="42">
        <v>43.61</v>
      </c>
      <c r="J30" s="42">
        <v>54.63</v>
      </c>
      <c r="K30" s="42">
        <v>52.42</v>
      </c>
      <c r="L30" s="42">
        <v>44.05</v>
      </c>
      <c r="M30" s="42">
        <v>71.37</v>
      </c>
      <c r="N30" s="17">
        <f t="shared" si="0"/>
        <v>63.54666666666666</v>
      </c>
      <c r="O30" s="42">
        <v>87.38</v>
      </c>
      <c r="P30" s="42">
        <v>72.819999999999993</v>
      </c>
      <c r="Q30" s="42">
        <v>84.95</v>
      </c>
      <c r="R30" s="42">
        <v>75.239999999999995</v>
      </c>
      <c r="S30" s="42">
        <v>62.14</v>
      </c>
      <c r="T30" s="42">
        <v>50.49</v>
      </c>
      <c r="U30" s="42">
        <v>58.25</v>
      </c>
      <c r="V30" s="42">
        <v>59.71</v>
      </c>
      <c r="W30" s="42">
        <v>62.62</v>
      </c>
      <c r="X30" s="42">
        <v>60.68</v>
      </c>
      <c r="Y30" s="42">
        <v>53.4</v>
      </c>
      <c r="Z30" s="42">
        <v>76.209999999999994</v>
      </c>
      <c r="AA30" s="17">
        <f t="shared" si="1"/>
        <v>66.990833333333327</v>
      </c>
      <c r="AB30" s="42">
        <v>77.78</v>
      </c>
      <c r="AC30" s="42">
        <v>72.489999999999995</v>
      </c>
      <c r="AD30" s="42">
        <v>79.89</v>
      </c>
      <c r="AE30" s="42">
        <v>84.66</v>
      </c>
      <c r="AF30" s="42">
        <v>63.49</v>
      </c>
      <c r="AG30" s="42">
        <v>86.24</v>
      </c>
      <c r="AH30" s="42">
        <v>52.91</v>
      </c>
      <c r="AI30" s="42">
        <v>66.14</v>
      </c>
      <c r="AJ30" s="42">
        <v>48.15</v>
      </c>
      <c r="AK30" s="42">
        <v>50.26</v>
      </c>
      <c r="AL30" s="42">
        <v>64.55</v>
      </c>
      <c r="AM30" s="42">
        <v>66.14</v>
      </c>
      <c r="AN30" s="42">
        <v>42.06</v>
      </c>
      <c r="AO30" s="42">
        <v>88.62</v>
      </c>
      <c r="AP30" s="42">
        <v>10.58</v>
      </c>
      <c r="AQ30" s="17">
        <f t="shared" si="2"/>
        <v>63.597333333333317</v>
      </c>
      <c r="AR30" s="42">
        <v>72.47</v>
      </c>
      <c r="AS30" s="42">
        <v>74.45</v>
      </c>
      <c r="AT30" s="42">
        <v>16.3</v>
      </c>
      <c r="AU30" s="42">
        <v>55.07</v>
      </c>
      <c r="AV30" s="42">
        <v>37.89</v>
      </c>
      <c r="AW30" s="13">
        <f t="shared" si="3"/>
        <v>46.480000000000004</v>
      </c>
      <c r="AX30" s="42">
        <v>12.33</v>
      </c>
      <c r="AY30" s="42">
        <v>5.29</v>
      </c>
      <c r="AZ30" s="17">
        <f t="shared" si="4"/>
        <v>37.886666666666677</v>
      </c>
      <c r="BA30" s="42">
        <v>58.01</v>
      </c>
      <c r="BB30" s="42">
        <v>79.13</v>
      </c>
      <c r="BC30" s="42">
        <v>12.14</v>
      </c>
      <c r="BD30" s="42">
        <v>50.49</v>
      </c>
      <c r="BE30" s="42">
        <v>45.15</v>
      </c>
      <c r="BF30" s="13">
        <f t="shared" si="5"/>
        <v>47.82</v>
      </c>
      <c r="BG30" s="42">
        <v>8.25</v>
      </c>
      <c r="BH30" s="42">
        <v>9.2200000000000006</v>
      </c>
      <c r="BI30" s="17">
        <f t="shared" si="6"/>
        <v>35.761666666666663</v>
      </c>
      <c r="BJ30" s="42">
        <v>21.43</v>
      </c>
      <c r="BK30" s="42">
        <v>10.050000000000001</v>
      </c>
      <c r="BL30" s="42">
        <v>4.5</v>
      </c>
      <c r="BM30" s="17">
        <f t="shared" si="7"/>
        <v>11.993333333333334</v>
      </c>
      <c r="BN30" s="42">
        <v>2.86</v>
      </c>
      <c r="BO30" s="42">
        <v>3.88</v>
      </c>
      <c r="BP30" s="65"/>
    </row>
    <row r="31" spans="1:68" x14ac:dyDescent="0.25">
      <c r="A31" s="24" t="s">
        <v>28</v>
      </c>
      <c r="B31" s="42">
        <v>84.11</v>
      </c>
      <c r="C31" s="42">
        <v>77.099999999999994</v>
      </c>
      <c r="D31" s="42">
        <v>74.77</v>
      </c>
      <c r="E31" s="42">
        <v>74.3</v>
      </c>
      <c r="F31" s="42">
        <v>61.68</v>
      </c>
      <c r="G31" s="42">
        <v>41.12</v>
      </c>
      <c r="H31" s="42">
        <v>47.66</v>
      </c>
      <c r="I31" s="42">
        <v>61.68</v>
      </c>
      <c r="J31" s="42">
        <v>53.27</v>
      </c>
      <c r="K31" s="42">
        <v>67.290000000000006</v>
      </c>
      <c r="L31" s="42">
        <v>56.07</v>
      </c>
      <c r="M31" s="42">
        <v>78.97</v>
      </c>
      <c r="N31" s="17">
        <f t="shared" si="0"/>
        <v>64.834999999999994</v>
      </c>
      <c r="O31" s="42">
        <v>87.5</v>
      </c>
      <c r="P31" s="42">
        <v>77.02</v>
      </c>
      <c r="Q31" s="42">
        <v>79.03</v>
      </c>
      <c r="R31" s="42">
        <v>68.55</v>
      </c>
      <c r="S31" s="42">
        <v>66.94</v>
      </c>
      <c r="T31" s="42">
        <v>55.24</v>
      </c>
      <c r="U31" s="42">
        <v>65.319999999999993</v>
      </c>
      <c r="V31" s="42">
        <v>57.66</v>
      </c>
      <c r="W31" s="42">
        <v>57.66</v>
      </c>
      <c r="X31" s="42">
        <v>65.319999999999993</v>
      </c>
      <c r="Y31" s="42">
        <v>67.34</v>
      </c>
      <c r="Z31" s="42">
        <v>64.52</v>
      </c>
      <c r="AA31" s="17">
        <f t="shared" si="1"/>
        <v>67.674999999999997</v>
      </c>
      <c r="AB31" s="42">
        <v>78.44</v>
      </c>
      <c r="AC31" s="42">
        <v>66.510000000000005</v>
      </c>
      <c r="AD31" s="42">
        <v>79.36</v>
      </c>
      <c r="AE31" s="42">
        <v>67.89</v>
      </c>
      <c r="AF31" s="42">
        <v>46.79</v>
      </c>
      <c r="AG31" s="42">
        <v>74.77</v>
      </c>
      <c r="AH31" s="42">
        <v>52.75</v>
      </c>
      <c r="AI31" s="42">
        <v>71.56</v>
      </c>
      <c r="AJ31" s="42">
        <v>67.89</v>
      </c>
      <c r="AK31" s="42">
        <v>35.32</v>
      </c>
      <c r="AL31" s="42">
        <v>58.26</v>
      </c>
      <c r="AM31" s="42">
        <v>67.89</v>
      </c>
      <c r="AN31" s="42">
        <v>38.53</v>
      </c>
      <c r="AO31" s="42">
        <v>77.52</v>
      </c>
      <c r="AP31" s="42">
        <v>19.5</v>
      </c>
      <c r="AQ31" s="17">
        <f t="shared" si="2"/>
        <v>60.198666666666661</v>
      </c>
      <c r="AR31" s="42">
        <v>60.05</v>
      </c>
      <c r="AS31" s="42">
        <v>81.069999999999993</v>
      </c>
      <c r="AT31" s="42">
        <v>13.55</v>
      </c>
      <c r="AU31" s="42">
        <v>56.07</v>
      </c>
      <c r="AV31" s="42">
        <v>35.049999999999997</v>
      </c>
      <c r="AW31" s="13">
        <f t="shared" si="3"/>
        <v>45.56</v>
      </c>
      <c r="AX31" s="42">
        <v>12.15</v>
      </c>
      <c r="AY31" s="42">
        <v>10.51</v>
      </c>
      <c r="AZ31" s="17">
        <f t="shared" si="4"/>
        <v>37.148333333333333</v>
      </c>
      <c r="BA31" s="42">
        <v>65.52</v>
      </c>
      <c r="BB31" s="42">
        <v>71.569999999999993</v>
      </c>
      <c r="BC31" s="42">
        <v>17.940000000000001</v>
      </c>
      <c r="BD31" s="42">
        <v>46.77</v>
      </c>
      <c r="BE31" s="42">
        <v>29.44</v>
      </c>
      <c r="BF31" s="13">
        <f t="shared" si="5"/>
        <v>38.105000000000004</v>
      </c>
      <c r="BG31" s="42">
        <v>9.27</v>
      </c>
      <c r="BH31" s="42">
        <v>6.05</v>
      </c>
      <c r="BI31" s="17">
        <f t="shared" si="6"/>
        <v>34.7425</v>
      </c>
      <c r="BJ31" s="42">
        <v>20.18</v>
      </c>
      <c r="BK31" s="42">
        <v>9.4</v>
      </c>
      <c r="BL31" s="42">
        <v>7.11</v>
      </c>
      <c r="BM31" s="17">
        <f t="shared" si="7"/>
        <v>12.229999999999999</v>
      </c>
      <c r="BN31" s="42">
        <v>6.31</v>
      </c>
      <c r="BO31" s="42">
        <v>4.4400000000000004</v>
      </c>
      <c r="BP31" s="65"/>
    </row>
    <row r="32" spans="1:68" x14ac:dyDescent="0.25">
      <c r="A32" s="24" t="s">
        <v>29</v>
      </c>
      <c r="B32" s="42">
        <v>69.92</v>
      </c>
      <c r="C32" s="42">
        <v>54.89</v>
      </c>
      <c r="D32" s="42">
        <v>48.12</v>
      </c>
      <c r="E32" s="42">
        <v>56.39</v>
      </c>
      <c r="F32" s="42">
        <v>43.61</v>
      </c>
      <c r="G32" s="42">
        <v>43.61</v>
      </c>
      <c r="H32" s="42">
        <v>29.32</v>
      </c>
      <c r="I32" s="42">
        <v>24.06</v>
      </c>
      <c r="J32" s="42">
        <v>34.590000000000003</v>
      </c>
      <c r="K32" s="42">
        <v>28.57</v>
      </c>
      <c r="L32" s="42">
        <v>37.590000000000003</v>
      </c>
      <c r="M32" s="42">
        <v>47.37</v>
      </c>
      <c r="N32" s="17">
        <f t="shared" si="0"/>
        <v>43.169999999999995</v>
      </c>
      <c r="O32" s="42">
        <v>73.33</v>
      </c>
      <c r="P32" s="42">
        <v>64.17</v>
      </c>
      <c r="Q32" s="42">
        <v>74.17</v>
      </c>
      <c r="R32" s="42">
        <v>55.83</v>
      </c>
      <c r="S32" s="42">
        <v>45</v>
      </c>
      <c r="T32" s="42">
        <v>51.67</v>
      </c>
      <c r="U32" s="42">
        <v>49.17</v>
      </c>
      <c r="V32" s="42">
        <v>56.67</v>
      </c>
      <c r="W32" s="42">
        <v>60</v>
      </c>
      <c r="X32" s="42">
        <v>66.67</v>
      </c>
      <c r="Y32" s="42">
        <v>20</v>
      </c>
      <c r="Z32" s="42">
        <v>60.83</v>
      </c>
      <c r="AA32" s="17">
        <f t="shared" si="1"/>
        <v>56.459166666666668</v>
      </c>
      <c r="AB32" s="42">
        <v>72.09</v>
      </c>
      <c r="AC32" s="42">
        <v>63.95</v>
      </c>
      <c r="AD32" s="42">
        <v>66.28</v>
      </c>
      <c r="AE32" s="42">
        <v>58.14</v>
      </c>
      <c r="AF32" s="42">
        <v>41.86</v>
      </c>
      <c r="AG32" s="42">
        <v>60.47</v>
      </c>
      <c r="AH32" s="42">
        <v>27.91</v>
      </c>
      <c r="AI32" s="42">
        <v>56.98</v>
      </c>
      <c r="AJ32" s="42">
        <v>36.049999999999997</v>
      </c>
      <c r="AK32" s="42">
        <v>39.53</v>
      </c>
      <c r="AL32" s="42">
        <v>43.02</v>
      </c>
      <c r="AM32" s="42">
        <v>65.12</v>
      </c>
      <c r="AN32" s="42">
        <v>37.21</v>
      </c>
      <c r="AO32" s="42">
        <v>81.98</v>
      </c>
      <c r="AP32" s="42">
        <v>12.79</v>
      </c>
      <c r="AQ32" s="17">
        <f t="shared" si="2"/>
        <v>50.89200000000001</v>
      </c>
      <c r="AR32" s="42">
        <v>60.53</v>
      </c>
      <c r="AS32" s="42">
        <v>75.56</v>
      </c>
      <c r="AT32" s="42">
        <v>6.77</v>
      </c>
      <c r="AU32" s="42">
        <v>53.38</v>
      </c>
      <c r="AV32" s="42">
        <v>45.11</v>
      </c>
      <c r="AW32" s="13">
        <f t="shared" si="3"/>
        <v>49.245000000000005</v>
      </c>
      <c r="AX32" s="42">
        <v>9.77</v>
      </c>
      <c r="AY32" s="42">
        <v>7.14</v>
      </c>
      <c r="AZ32" s="17">
        <f t="shared" si="4"/>
        <v>34.835833333333333</v>
      </c>
      <c r="BA32" s="42">
        <v>50.83</v>
      </c>
      <c r="BB32" s="42">
        <v>81.25</v>
      </c>
      <c r="BC32" s="42">
        <v>2.5</v>
      </c>
      <c r="BD32" s="42">
        <v>50.83</v>
      </c>
      <c r="BE32" s="42">
        <v>30.83</v>
      </c>
      <c r="BF32" s="13">
        <f t="shared" si="5"/>
        <v>40.83</v>
      </c>
      <c r="BG32" s="42">
        <v>5</v>
      </c>
      <c r="BH32" s="42">
        <v>4.17</v>
      </c>
      <c r="BI32" s="17">
        <f t="shared" si="6"/>
        <v>30.763333333333325</v>
      </c>
      <c r="BJ32" s="42">
        <v>22.09</v>
      </c>
      <c r="BK32" s="42">
        <v>9.3000000000000007</v>
      </c>
      <c r="BL32" s="42">
        <v>8.7200000000000006</v>
      </c>
      <c r="BM32" s="17">
        <f t="shared" si="7"/>
        <v>13.37</v>
      </c>
      <c r="BN32" s="42">
        <v>5.26</v>
      </c>
      <c r="BO32" s="42">
        <v>2.5</v>
      </c>
      <c r="BP32" s="65"/>
    </row>
    <row r="33" spans="1:68" x14ac:dyDescent="0.25">
      <c r="A33" s="24" t="s">
        <v>30</v>
      </c>
      <c r="B33" s="42">
        <v>83.17</v>
      </c>
      <c r="C33" s="42">
        <v>79.349999999999994</v>
      </c>
      <c r="D33" s="42">
        <v>70.55</v>
      </c>
      <c r="E33" s="42">
        <v>71.89</v>
      </c>
      <c r="F33" s="42">
        <v>70.75</v>
      </c>
      <c r="G33" s="42">
        <v>54.68</v>
      </c>
      <c r="H33" s="42">
        <v>46.85</v>
      </c>
      <c r="I33" s="42">
        <v>64.819999999999993</v>
      </c>
      <c r="J33" s="42">
        <v>55.45</v>
      </c>
      <c r="K33" s="42">
        <v>47.42</v>
      </c>
      <c r="L33" s="42">
        <v>43.98</v>
      </c>
      <c r="M33" s="42">
        <v>60.42</v>
      </c>
      <c r="N33" s="17">
        <f t="shared" si="0"/>
        <v>62.444166666666661</v>
      </c>
      <c r="O33" s="42">
        <v>87.48</v>
      </c>
      <c r="P33" s="42">
        <v>78.95</v>
      </c>
      <c r="Q33" s="42">
        <v>72.78</v>
      </c>
      <c r="R33" s="42">
        <v>66.42</v>
      </c>
      <c r="S33" s="42">
        <v>64.430000000000007</v>
      </c>
      <c r="T33" s="42">
        <v>53.54</v>
      </c>
      <c r="U33" s="42">
        <v>50.45</v>
      </c>
      <c r="V33" s="42">
        <v>60.44</v>
      </c>
      <c r="W33" s="42">
        <v>55.72</v>
      </c>
      <c r="X33" s="42">
        <v>48.46</v>
      </c>
      <c r="Y33" s="42">
        <v>43.38</v>
      </c>
      <c r="Z33" s="42">
        <v>63.7</v>
      </c>
      <c r="AA33" s="17">
        <f t="shared" si="1"/>
        <v>62.145833333333343</v>
      </c>
      <c r="AB33" s="42">
        <v>80.36</v>
      </c>
      <c r="AC33" s="42">
        <v>73.64</v>
      </c>
      <c r="AD33" s="42">
        <v>84</v>
      </c>
      <c r="AE33" s="42">
        <v>70.73</v>
      </c>
      <c r="AF33" s="42">
        <v>51.82</v>
      </c>
      <c r="AG33" s="42">
        <v>83.45</v>
      </c>
      <c r="AH33" s="42">
        <v>57.82</v>
      </c>
      <c r="AI33" s="42">
        <v>67.09</v>
      </c>
      <c r="AJ33" s="42">
        <v>65.09</v>
      </c>
      <c r="AK33" s="42">
        <v>36</v>
      </c>
      <c r="AL33" s="42">
        <v>49.64</v>
      </c>
      <c r="AM33" s="42">
        <v>70.36</v>
      </c>
      <c r="AN33" s="42">
        <v>53.64</v>
      </c>
      <c r="AO33" s="42">
        <v>74.73</v>
      </c>
      <c r="AP33" s="42">
        <v>25.09</v>
      </c>
      <c r="AQ33" s="17">
        <f t="shared" si="2"/>
        <v>62.897333333333336</v>
      </c>
      <c r="AR33" s="42">
        <v>65.77</v>
      </c>
      <c r="AS33" s="42">
        <v>76</v>
      </c>
      <c r="AT33" s="42">
        <v>20.94</v>
      </c>
      <c r="AU33" s="42">
        <v>57.55</v>
      </c>
      <c r="AV33" s="42">
        <v>43.98</v>
      </c>
      <c r="AW33" s="13">
        <f t="shared" si="3"/>
        <v>50.765000000000001</v>
      </c>
      <c r="AX33" s="42">
        <v>13.58</v>
      </c>
      <c r="AY33" s="42">
        <v>15.68</v>
      </c>
      <c r="AZ33" s="17">
        <f t="shared" si="4"/>
        <v>40.455833333333331</v>
      </c>
      <c r="BA33" s="42">
        <v>63.97</v>
      </c>
      <c r="BB33" s="42">
        <v>79.31</v>
      </c>
      <c r="BC33" s="42">
        <v>22.32</v>
      </c>
      <c r="BD33" s="42">
        <v>59.71</v>
      </c>
      <c r="BE33" s="42">
        <v>46.46</v>
      </c>
      <c r="BF33" s="13">
        <f t="shared" si="5"/>
        <v>53.085000000000001</v>
      </c>
      <c r="BG33" s="42">
        <v>14.88</v>
      </c>
      <c r="BH33" s="42">
        <v>15.79</v>
      </c>
      <c r="BI33" s="17">
        <f t="shared" si="6"/>
        <v>41.559166666666663</v>
      </c>
      <c r="BJ33" s="42">
        <v>33</v>
      </c>
      <c r="BK33" s="42">
        <v>15</v>
      </c>
      <c r="BL33" s="42">
        <v>11.09</v>
      </c>
      <c r="BM33" s="17">
        <f t="shared" si="7"/>
        <v>19.696666666666669</v>
      </c>
      <c r="BN33" s="42">
        <v>6.21</v>
      </c>
      <c r="BO33" s="42">
        <v>5.08</v>
      </c>
      <c r="BP33" s="65"/>
    </row>
    <row r="34" spans="1:68" x14ac:dyDescent="0.25">
      <c r="A34" s="24" t="s">
        <v>31</v>
      </c>
      <c r="B34" s="42">
        <v>88.13</v>
      </c>
      <c r="C34" s="42">
        <v>75</v>
      </c>
      <c r="D34" s="42">
        <v>72.5</v>
      </c>
      <c r="E34" s="42">
        <v>55</v>
      </c>
      <c r="F34" s="42">
        <v>62.5</v>
      </c>
      <c r="G34" s="42">
        <v>52.5</v>
      </c>
      <c r="H34" s="42">
        <v>25.63</v>
      </c>
      <c r="I34" s="42">
        <v>68.75</v>
      </c>
      <c r="J34" s="42">
        <v>71.88</v>
      </c>
      <c r="K34" s="42">
        <v>45.63</v>
      </c>
      <c r="L34" s="42">
        <v>32.5</v>
      </c>
      <c r="M34" s="42">
        <v>62.5</v>
      </c>
      <c r="N34" s="17">
        <f t="shared" si="0"/>
        <v>59.376666666666665</v>
      </c>
      <c r="O34" s="42">
        <v>85.35</v>
      </c>
      <c r="P34" s="42">
        <v>82.17</v>
      </c>
      <c r="Q34" s="42">
        <v>80.89</v>
      </c>
      <c r="R34" s="42">
        <v>74.52</v>
      </c>
      <c r="S34" s="42">
        <v>65.61</v>
      </c>
      <c r="T34" s="42">
        <v>53.5</v>
      </c>
      <c r="U34" s="42">
        <v>49.04</v>
      </c>
      <c r="V34" s="42">
        <v>57.32</v>
      </c>
      <c r="W34" s="42">
        <v>43.31</v>
      </c>
      <c r="X34" s="42">
        <v>30.57</v>
      </c>
      <c r="Y34" s="42">
        <v>42.04</v>
      </c>
      <c r="Z34" s="42">
        <v>59.87</v>
      </c>
      <c r="AA34" s="17">
        <f t="shared" si="1"/>
        <v>60.349166666666669</v>
      </c>
      <c r="AB34" s="42">
        <v>82.66</v>
      </c>
      <c r="AC34" s="42">
        <v>83.82</v>
      </c>
      <c r="AD34" s="42">
        <v>79.19</v>
      </c>
      <c r="AE34" s="42">
        <v>69.94</v>
      </c>
      <c r="AF34" s="42">
        <v>37.57</v>
      </c>
      <c r="AG34" s="42">
        <v>83.24</v>
      </c>
      <c r="AH34" s="42">
        <v>67.63</v>
      </c>
      <c r="AI34" s="42">
        <v>76.88</v>
      </c>
      <c r="AJ34" s="42">
        <v>61.85</v>
      </c>
      <c r="AK34" s="42">
        <v>31.79</v>
      </c>
      <c r="AL34" s="42">
        <v>33.53</v>
      </c>
      <c r="AM34" s="42">
        <v>72.83</v>
      </c>
      <c r="AN34" s="42">
        <v>49.42</v>
      </c>
      <c r="AO34" s="42">
        <v>73.12</v>
      </c>
      <c r="AP34" s="42">
        <v>32.08</v>
      </c>
      <c r="AQ34" s="17">
        <f t="shared" si="2"/>
        <v>62.370000000000005</v>
      </c>
      <c r="AR34" s="42">
        <v>52.5</v>
      </c>
      <c r="AS34" s="42">
        <v>64.69</v>
      </c>
      <c r="AT34" s="42">
        <v>11.88</v>
      </c>
      <c r="AU34" s="42">
        <v>50</v>
      </c>
      <c r="AV34" s="42">
        <v>20.63</v>
      </c>
      <c r="AW34" s="13">
        <f t="shared" si="3"/>
        <v>35.314999999999998</v>
      </c>
      <c r="AX34" s="42">
        <v>14.38</v>
      </c>
      <c r="AY34" s="42">
        <v>10.31</v>
      </c>
      <c r="AZ34" s="17">
        <f t="shared" si="4"/>
        <v>31.512499999999999</v>
      </c>
      <c r="BA34" s="42">
        <v>51.91</v>
      </c>
      <c r="BB34" s="42">
        <v>76.75</v>
      </c>
      <c r="BC34" s="42">
        <v>19.11</v>
      </c>
      <c r="BD34" s="42">
        <v>41.4</v>
      </c>
      <c r="BE34" s="42">
        <v>31.21</v>
      </c>
      <c r="BF34" s="13">
        <f t="shared" si="5"/>
        <v>36.305</v>
      </c>
      <c r="BG34" s="42">
        <v>10.19</v>
      </c>
      <c r="BH34" s="42">
        <v>7.01</v>
      </c>
      <c r="BI34" s="17">
        <f t="shared" si="6"/>
        <v>33.545833333333327</v>
      </c>
      <c r="BJ34" s="42">
        <v>21.97</v>
      </c>
      <c r="BK34" s="42">
        <v>10.119999999999999</v>
      </c>
      <c r="BL34" s="42">
        <v>8.9600000000000009</v>
      </c>
      <c r="BM34" s="17">
        <f t="shared" si="7"/>
        <v>13.683333333333332</v>
      </c>
      <c r="BN34" s="42">
        <v>13.75</v>
      </c>
      <c r="BO34" s="42">
        <v>3.82</v>
      </c>
      <c r="BP34" s="65"/>
    </row>
    <row r="35" spans="1:68" x14ac:dyDescent="0.25">
      <c r="A35" s="24" t="s">
        <v>32</v>
      </c>
      <c r="B35" s="42">
        <v>85.52</v>
      </c>
      <c r="C35" s="42">
        <v>83.01</v>
      </c>
      <c r="D35" s="42">
        <v>75.209999999999994</v>
      </c>
      <c r="E35" s="42">
        <v>75.489999999999995</v>
      </c>
      <c r="F35" s="42">
        <v>69.64</v>
      </c>
      <c r="G35" s="42">
        <v>56.55</v>
      </c>
      <c r="H35" s="42">
        <v>41.78</v>
      </c>
      <c r="I35" s="42">
        <v>65.180000000000007</v>
      </c>
      <c r="J35" s="42">
        <v>55.71</v>
      </c>
      <c r="K35" s="42">
        <v>50.14</v>
      </c>
      <c r="L35" s="42">
        <v>56.82</v>
      </c>
      <c r="M35" s="42">
        <v>69.92</v>
      </c>
      <c r="N35" s="17">
        <f t="shared" si="0"/>
        <v>65.414166666666674</v>
      </c>
      <c r="O35" s="42">
        <v>85.02</v>
      </c>
      <c r="P35" s="42">
        <v>81.94</v>
      </c>
      <c r="Q35" s="42">
        <v>85.9</v>
      </c>
      <c r="R35" s="42">
        <v>67.84</v>
      </c>
      <c r="S35" s="42">
        <v>75.989999999999995</v>
      </c>
      <c r="T35" s="42">
        <v>55.51</v>
      </c>
      <c r="U35" s="42">
        <v>63.22</v>
      </c>
      <c r="V35" s="42">
        <v>71.37</v>
      </c>
      <c r="W35" s="42">
        <v>61.45</v>
      </c>
      <c r="X35" s="42">
        <v>66.3</v>
      </c>
      <c r="Y35" s="42">
        <v>52.2</v>
      </c>
      <c r="Z35" s="42">
        <v>69.819999999999993</v>
      </c>
      <c r="AA35" s="17">
        <f t="shared" si="1"/>
        <v>69.713333333333324</v>
      </c>
      <c r="AB35" s="42">
        <v>78.819999999999993</v>
      </c>
      <c r="AC35" s="42">
        <v>81.88</v>
      </c>
      <c r="AD35" s="42">
        <v>84.24</v>
      </c>
      <c r="AE35" s="42">
        <v>76.709999999999994</v>
      </c>
      <c r="AF35" s="42">
        <v>62.82</v>
      </c>
      <c r="AG35" s="42">
        <v>75.53</v>
      </c>
      <c r="AH35" s="42">
        <v>56.47</v>
      </c>
      <c r="AI35" s="42">
        <v>67.53</v>
      </c>
      <c r="AJ35" s="42">
        <v>58.12</v>
      </c>
      <c r="AK35" s="42">
        <v>48.24</v>
      </c>
      <c r="AL35" s="42">
        <v>53.88</v>
      </c>
      <c r="AM35" s="42">
        <v>63.53</v>
      </c>
      <c r="AN35" s="42">
        <v>50.35</v>
      </c>
      <c r="AO35" s="42">
        <v>73.290000000000006</v>
      </c>
      <c r="AP35" s="42">
        <v>21.53</v>
      </c>
      <c r="AQ35" s="17">
        <f t="shared" si="2"/>
        <v>63.529333333333327</v>
      </c>
      <c r="AR35" s="42">
        <v>51.81</v>
      </c>
      <c r="AS35" s="42">
        <v>72.98</v>
      </c>
      <c r="AT35" s="42">
        <v>12.4</v>
      </c>
      <c r="AU35" s="42">
        <v>48.47</v>
      </c>
      <c r="AV35" s="42">
        <v>38.72</v>
      </c>
      <c r="AW35" s="13">
        <f t="shared" si="3"/>
        <v>43.594999999999999</v>
      </c>
      <c r="AX35" s="42">
        <v>13.93</v>
      </c>
      <c r="AY35" s="42">
        <v>13.65</v>
      </c>
      <c r="AZ35" s="17">
        <f t="shared" si="4"/>
        <v>34.727499999999999</v>
      </c>
      <c r="BA35" s="42">
        <v>54.96</v>
      </c>
      <c r="BB35" s="42">
        <v>70.260000000000005</v>
      </c>
      <c r="BC35" s="42">
        <v>18.28</v>
      </c>
      <c r="BD35" s="42">
        <v>52.2</v>
      </c>
      <c r="BE35" s="42">
        <v>31.94</v>
      </c>
      <c r="BF35" s="13">
        <f t="shared" si="5"/>
        <v>42.07</v>
      </c>
      <c r="BG35" s="42">
        <v>13.22</v>
      </c>
      <c r="BH35" s="42">
        <v>9.58</v>
      </c>
      <c r="BI35" s="17">
        <f t="shared" si="6"/>
        <v>34.728333333333332</v>
      </c>
      <c r="BJ35" s="42">
        <v>30.24</v>
      </c>
      <c r="BK35" s="42">
        <v>14.24</v>
      </c>
      <c r="BL35" s="42">
        <v>9.5299999999999994</v>
      </c>
      <c r="BM35" s="17">
        <f t="shared" si="7"/>
        <v>18.003333333333334</v>
      </c>
      <c r="BN35" s="42">
        <v>9.75</v>
      </c>
      <c r="BO35" s="42">
        <v>6.5</v>
      </c>
      <c r="BP35" s="65"/>
    </row>
    <row r="36" spans="1:68" x14ac:dyDescent="0.25">
      <c r="A36" s="24" t="s">
        <v>33</v>
      </c>
      <c r="B36" s="42">
        <v>87.92</v>
      </c>
      <c r="C36" s="42">
        <v>72.45</v>
      </c>
      <c r="D36" s="42">
        <v>71.7</v>
      </c>
      <c r="E36" s="42">
        <v>59.62</v>
      </c>
      <c r="F36" s="42">
        <v>60</v>
      </c>
      <c r="G36" s="42">
        <v>57.74</v>
      </c>
      <c r="H36" s="42">
        <v>35.47</v>
      </c>
      <c r="I36" s="42">
        <v>55.47</v>
      </c>
      <c r="J36" s="42">
        <v>49.81</v>
      </c>
      <c r="K36" s="42">
        <v>41.13</v>
      </c>
      <c r="L36" s="42">
        <v>47.17</v>
      </c>
      <c r="M36" s="42">
        <v>58.11</v>
      </c>
      <c r="N36" s="17">
        <f t="shared" si="0"/>
        <v>58.049166666666672</v>
      </c>
      <c r="O36" s="42">
        <v>86.71</v>
      </c>
      <c r="P36" s="42">
        <v>63.29</v>
      </c>
      <c r="Q36" s="42">
        <v>73.08</v>
      </c>
      <c r="R36" s="42">
        <v>66.08</v>
      </c>
      <c r="S36" s="42">
        <v>53.5</v>
      </c>
      <c r="T36" s="42">
        <v>38.81</v>
      </c>
      <c r="U36" s="42">
        <v>31.12</v>
      </c>
      <c r="V36" s="42">
        <v>51.05</v>
      </c>
      <c r="W36" s="42">
        <v>50.35</v>
      </c>
      <c r="X36" s="42">
        <v>45.1</v>
      </c>
      <c r="Y36" s="42">
        <v>30.42</v>
      </c>
      <c r="Z36" s="42">
        <v>68.88</v>
      </c>
      <c r="AA36" s="17">
        <f t="shared" si="1"/>
        <v>54.865833333333335</v>
      </c>
      <c r="AB36" s="42">
        <v>87.01</v>
      </c>
      <c r="AC36" s="42">
        <v>69.69</v>
      </c>
      <c r="AD36" s="42">
        <v>83.86</v>
      </c>
      <c r="AE36" s="42">
        <v>67.72</v>
      </c>
      <c r="AF36" s="42">
        <v>55.91</v>
      </c>
      <c r="AG36" s="42">
        <v>74.41</v>
      </c>
      <c r="AH36" s="42">
        <v>57.09</v>
      </c>
      <c r="AI36" s="42">
        <v>59.06</v>
      </c>
      <c r="AJ36" s="42">
        <v>51.97</v>
      </c>
      <c r="AK36" s="42">
        <v>27.95</v>
      </c>
      <c r="AL36" s="42">
        <v>50.39</v>
      </c>
      <c r="AM36" s="42">
        <v>52.36</v>
      </c>
      <c r="AN36" s="42">
        <v>43.9</v>
      </c>
      <c r="AO36" s="42">
        <v>76.38</v>
      </c>
      <c r="AP36" s="42">
        <v>13.78</v>
      </c>
      <c r="AQ36" s="17">
        <f t="shared" si="2"/>
        <v>58.098666666666666</v>
      </c>
      <c r="AR36" s="42">
        <v>50.57</v>
      </c>
      <c r="AS36" s="42">
        <v>72.45</v>
      </c>
      <c r="AT36" s="42">
        <v>17.170000000000002</v>
      </c>
      <c r="AU36" s="42">
        <v>49.06</v>
      </c>
      <c r="AV36" s="42">
        <v>26.79</v>
      </c>
      <c r="AW36" s="13">
        <f t="shared" si="3"/>
        <v>37.924999999999997</v>
      </c>
      <c r="AX36" s="42">
        <v>17.36</v>
      </c>
      <c r="AY36" s="42">
        <v>11.89</v>
      </c>
      <c r="AZ36" s="17">
        <f t="shared" si="4"/>
        <v>34.560833333333335</v>
      </c>
      <c r="BA36" s="42">
        <v>52.97</v>
      </c>
      <c r="BB36" s="42">
        <v>70.63</v>
      </c>
      <c r="BC36" s="42">
        <v>17.13</v>
      </c>
      <c r="BD36" s="42">
        <v>47.9</v>
      </c>
      <c r="BE36" s="42">
        <v>30.77</v>
      </c>
      <c r="BF36" s="13">
        <f t="shared" si="5"/>
        <v>39.335000000000001</v>
      </c>
      <c r="BG36" s="42">
        <v>13.99</v>
      </c>
      <c r="BH36" s="42">
        <v>12.59</v>
      </c>
      <c r="BI36" s="17">
        <f t="shared" si="6"/>
        <v>34.440833333333337</v>
      </c>
      <c r="BJ36" s="42">
        <v>18.309999999999999</v>
      </c>
      <c r="BK36" s="42">
        <v>7.28</v>
      </c>
      <c r="BL36" s="42">
        <v>7.09</v>
      </c>
      <c r="BM36" s="17">
        <f t="shared" si="7"/>
        <v>10.893333333333333</v>
      </c>
      <c r="BN36" s="42">
        <v>5.66</v>
      </c>
      <c r="BO36" s="42">
        <v>4.0199999999999996</v>
      </c>
      <c r="BP36" s="65"/>
    </row>
    <row r="37" spans="1:68" x14ac:dyDescent="0.25">
      <c r="A37" s="24" t="s">
        <v>64</v>
      </c>
      <c r="B37" s="42">
        <v>91.35</v>
      </c>
      <c r="C37" s="42">
        <v>80.540000000000006</v>
      </c>
      <c r="D37" s="42">
        <v>83.24</v>
      </c>
      <c r="E37" s="42">
        <v>74.59</v>
      </c>
      <c r="F37" s="42">
        <v>71.349999999999994</v>
      </c>
      <c r="G37" s="42">
        <v>61.08</v>
      </c>
      <c r="H37" s="42">
        <v>28.65</v>
      </c>
      <c r="I37" s="42">
        <v>55.14</v>
      </c>
      <c r="J37" s="42">
        <v>43.24</v>
      </c>
      <c r="K37" s="42">
        <v>49.73</v>
      </c>
      <c r="L37" s="42">
        <v>38.92</v>
      </c>
      <c r="M37" s="42">
        <v>69.73</v>
      </c>
      <c r="N37" s="17">
        <f t="shared" si="0"/>
        <v>62.296666666666674</v>
      </c>
      <c r="O37" s="42">
        <v>90.34</v>
      </c>
      <c r="P37" s="42">
        <v>82.95</v>
      </c>
      <c r="Q37" s="42">
        <v>82.39</v>
      </c>
      <c r="R37" s="42">
        <v>76.7</v>
      </c>
      <c r="S37" s="42">
        <v>71.02</v>
      </c>
      <c r="T37" s="42">
        <v>53.98</v>
      </c>
      <c r="U37" s="42">
        <v>40.909999999999997</v>
      </c>
      <c r="V37" s="42">
        <v>74.430000000000007</v>
      </c>
      <c r="W37" s="42">
        <v>58.52</v>
      </c>
      <c r="X37" s="42">
        <v>51.14</v>
      </c>
      <c r="Y37" s="42">
        <v>48.3</v>
      </c>
      <c r="Z37" s="42">
        <v>81.819999999999993</v>
      </c>
      <c r="AA37" s="17">
        <f t="shared" si="1"/>
        <v>67.708333333333329</v>
      </c>
      <c r="AB37" s="42">
        <v>78.86</v>
      </c>
      <c r="AC37" s="42">
        <v>71.430000000000007</v>
      </c>
      <c r="AD37" s="42">
        <v>75.430000000000007</v>
      </c>
      <c r="AE37" s="42">
        <v>78.86</v>
      </c>
      <c r="AF37" s="42">
        <v>49.14</v>
      </c>
      <c r="AG37" s="42">
        <v>85.71</v>
      </c>
      <c r="AH37" s="42">
        <v>45.14</v>
      </c>
      <c r="AI37" s="42">
        <v>69.14</v>
      </c>
      <c r="AJ37" s="42">
        <v>54.86</v>
      </c>
      <c r="AK37" s="42">
        <v>50.86</v>
      </c>
      <c r="AL37" s="42">
        <v>47.43</v>
      </c>
      <c r="AM37" s="42">
        <v>72</v>
      </c>
      <c r="AN37" s="42">
        <v>23.14</v>
      </c>
      <c r="AO37" s="42">
        <v>81.430000000000007</v>
      </c>
      <c r="AP37" s="42">
        <v>9.43</v>
      </c>
      <c r="AQ37" s="17">
        <f t="shared" si="2"/>
        <v>59.524000000000001</v>
      </c>
      <c r="AR37" s="42">
        <v>64.59</v>
      </c>
      <c r="AS37" s="42">
        <v>80.27</v>
      </c>
      <c r="AT37" s="42">
        <v>20.81</v>
      </c>
      <c r="AU37" s="42">
        <v>38.92</v>
      </c>
      <c r="AV37" s="42">
        <v>33.51</v>
      </c>
      <c r="AW37" s="13">
        <f t="shared" si="3"/>
        <v>36.215000000000003</v>
      </c>
      <c r="AX37" s="42">
        <v>10.27</v>
      </c>
      <c r="AY37" s="42">
        <v>4.8600000000000003</v>
      </c>
      <c r="AZ37" s="17">
        <f t="shared" si="4"/>
        <v>36.169166666666676</v>
      </c>
      <c r="BA37" s="42">
        <v>67.33</v>
      </c>
      <c r="BB37" s="42">
        <v>86.36</v>
      </c>
      <c r="BC37" s="42">
        <v>15.91</v>
      </c>
      <c r="BD37" s="42">
        <v>40.909999999999997</v>
      </c>
      <c r="BE37" s="42">
        <v>36.93</v>
      </c>
      <c r="BF37" s="13">
        <f t="shared" si="5"/>
        <v>38.92</v>
      </c>
      <c r="BG37" s="42">
        <v>8.52</v>
      </c>
      <c r="BH37" s="42">
        <v>9.66</v>
      </c>
      <c r="BI37" s="17">
        <f t="shared" si="6"/>
        <v>37.783333333333331</v>
      </c>
      <c r="BJ37" s="42">
        <v>17.14</v>
      </c>
      <c r="BK37" s="42">
        <v>6.86</v>
      </c>
      <c r="BL37" s="42">
        <v>5.71</v>
      </c>
      <c r="BM37" s="17">
        <f t="shared" si="7"/>
        <v>9.9033333333333342</v>
      </c>
      <c r="BN37" s="42">
        <v>3.78</v>
      </c>
      <c r="BO37" s="42">
        <v>4.26</v>
      </c>
      <c r="BP37" s="65"/>
    </row>
    <row r="38" spans="1:68" x14ac:dyDescent="0.25">
      <c r="A38" s="24" t="s">
        <v>34</v>
      </c>
      <c r="B38" s="42">
        <v>82.99</v>
      </c>
      <c r="C38" s="42">
        <v>59.26</v>
      </c>
      <c r="D38" s="42">
        <v>76.87</v>
      </c>
      <c r="E38" s="42">
        <v>61.07</v>
      </c>
      <c r="F38" s="42">
        <v>60.54</v>
      </c>
      <c r="G38" s="42">
        <v>47.01</v>
      </c>
      <c r="H38" s="42">
        <v>48.3</v>
      </c>
      <c r="I38" s="42">
        <v>46.33</v>
      </c>
      <c r="J38" s="42">
        <v>47.92</v>
      </c>
      <c r="K38" s="42">
        <v>42.93</v>
      </c>
      <c r="L38" s="42">
        <v>37.79</v>
      </c>
      <c r="M38" s="42">
        <v>64.47</v>
      </c>
      <c r="N38" s="17">
        <f t="shared" si="0"/>
        <v>56.289999999999992</v>
      </c>
      <c r="O38" s="42">
        <v>79.81</v>
      </c>
      <c r="P38" s="42">
        <v>70.650000000000006</v>
      </c>
      <c r="Q38" s="42">
        <v>73.14</v>
      </c>
      <c r="R38" s="42">
        <v>59.26</v>
      </c>
      <c r="S38" s="42">
        <v>55.86</v>
      </c>
      <c r="T38" s="42">
        <v>47.61</v>
      </c>
      <c r="U38" s="42">
        <v>48.99</v>
      </c>
      <c r="V38" s="42">
        <v>54.68</v>
      </c>
      <c r="W38" s="42">
        <v>48.02</v>
      </c>
      <c r="X38" s="42">
        <v>47.47</v>
      </c>
      <c r="Y38" s="42">
        <v>49.83</v>
      </c>
      <c r="Z38" s="42">
        <v>65.02</v>
      </c>
      <c r="AA38" s="17">
        <f t="shared" si="1"/>
        <v>58.361666666666679</v>
      </c>
      <c r="AB38" s="42">
        <v>77.72</v>
      </c>
      <c r="AC38" s="42">
        <v>68.63</v>
      </c>
      <c r="AD38" s="42">
        <v>78.069999999999993</v>
      </c>
      <c r="AE38" s="42">
        <v>73.84</v>
      </c>
      <c r="AF38" s="42">
        <v>54.89</v>
      </c>
      <c r="AG38" s="42">
        <v>74.53</v>
      </c>
      <c r="AH38" s="42">
        <v>46.98</v>
      </c>
      <c r="AI38" s="42">
        <v>62.53</v>
      </c>
      <c r="AJ38" s="42">
        <v>56.14</v>
      </c>
      <c r="AK38" s="42">
        <v>35.81</v>
      </c>
      <c r="AL38" s="42">
        <v>49.83</v>
      </c>
      <c r="AM38" s="42">
        <v>60.86</v>
      </c>
      <c r="AN38" s="42">
        <v>37.369999999999997</v>
      </c>
      <c r="AO38" s="42">
        <v>76.2</v>
      </c>
      <c r="AP38" s="42">
        <v>15.16</v>
      </c>
      <c r="AQ38" s="17">
        <f t="shared" si="2"/>
        <v>57.903999999999996</v>
      </c>
      <c r="AR38" s="42">
        <v>62.21</v>
      </c>
      <c r="AS38" s="42">
        <v>69.12</v>
      </c>
      <c r="AT38" s="42">
        <v>16.21</v>
      </c>
      <c r="AU38" s="42">
        <v>57.52</v>
      </c>
      <c r="AV38" s="42">
        <v>37.19</v>
      </c>
      <c r="AW38" s="13">
        <f t="shared" si="3"/>
        <v>47.355000000000004</v>
      </c>
      <c r="AX38" s="42">
        <v>13.61</v>
      </c>
      <c r="AY38" s="42">
        <v>5.67</v>
      </c>
      <c r="AZ38" s="17">
        <f t="shared" si="4"/>
        <v>35.69583333333334</v>
      </c>
      <c r="BA38" s="42">
        <v>56.87</v>
      </c>
      <c r="BB38" s="42">
        <v>66.97</v>
      </c>
      <c r="BC38" s="42">
        <v>8.5</v>
      </c>
      <c r="BD38" s="42">
        <v>54.27</v>
      </c>
      <c r="BE38" s="42">
        <v>33.380000000000003</v>
      </c>
      <c r="BF38" s="13">
        <f t="shared" si="5"/>
        <v>43.825000000000003</v>
      </c>
      <c r="BG38" s="42">
        <v>8.81</v>
      </c>
      <c r="BH38" s="42">
        <v>7.32</v>
      </c>
      <c r="BI38" s="17">
        <f t="shared" si="6"/>
        <v>32.049166666666672</v>
      </c>
      <c r="BJ38" s="42">
        <v>20.85</v>
      </c>
      <c r="BK38" s="42">
        <v>6.73</v>
      </c>
      <c r="BL38" s="42">
        <v>4.16</v>
      </c>
      <c r="BM38" s="17">
        <f t="shared" si="7"/>
        <v>10.58</v>
      </c>
      <c r="BN38" s="42">
        <v>6.8</v>
      </c>
      <c r="BO38" s="42">
        <v>5</v>
      </c>
      <c r="BP38" s="65"/>
    </row>
    <row r="39" spans="1:68" x14ac:dyDescent="0.25">
      <c r="A39" s="24" t="s">
        <v>35</v>
      </c>
      <c r="B39" s="42">
        <v>79.47</v>
      </c>
      <c r="C39" s="42">
        <v>67.73</v>
      </c>
      <c r="D39" s="42">
        <v>78.400000000000006</v>
      </c>
      <c r="E39" s="42">
        <v>65.069999999999993</v>
      </c>
      <c r="F39" s="42">
        <v>59.47</v>
      </c>
      <c r="G39" s="42">
        <v>48.27</v>
      </c>
      <c r="H39" s="42">
        <v>48</v>
      </c>
      <c r="I39" s="42">
        <v>32.53</v>
      </c>
      <c r="J39" s="42">
        <v>61.87</v>
      </c>
      <c r="K39" s="42">
        <v>39.729999999999997</v>
      </c>
      <c r="L39" s="42">
        <v>39.47</v>
      </c>
      <c r="M39" s="42">
        <v>60</v>
      </c>
      <c r="N39" s="17">
        <f t="shared" si="0"/>
        <v>56.667499999999997</v>
      </c>
      <c r="O39" s="42">
        <v>83.96</v>
      </c>
      <c r="P39" s="42">
        <v>70.180000000000007</v>
      </c>
      <c r="Q39" s="42">
        <v>75.19</v>
      </c>
      <c r="R39" s="42">
        <v>62.66</v>
      </c>
      <c r="S39" s="42">
        <v>58.4</v>
      </c>
      <c r="T39" s="42">
        <v>46.62</v>
      </c>
      <c r="U39" s="42">
        <v>45.36</v>
      </c>
      <c r="V39" s="42">
        <v>57.39</v>
      </c>
      <c r="W39" s="42">
        <v>54.64</v>
      </c>
      <c r="X39" s="42">
        <v>41.85</v>
      </c>
      <c r="Y39" s="42">
        <v>46.37</v>
      </c>
      <c r="Z39" s="42">
        <v>66.67</v>
      </c>
      <c r="AA39" s="17">
        <f t="shared" si="1"/>
        <v>59.107499999999995</v>
      </c>
      <c r="AB39" s="42">
        <v>84.03</v>
      </c>
      <c r="AC39" s="42">
        <v>71.430000000000007</v>
      </c>
      <c r="AD39" s="42">
        <v>80.11</v>
      </c>
      <c r="AE39" s="42">
        <v>68.91</v>
      </c>
      <c r="AF39" s="42">
        <v>52.66</v>
      </c>
      <c r="AG39" s="42">
        <v>78.150000000000006</v>
      </c>
      <c r="AH39" s="42">
        <v>60.5</v>
      </c>
      <c r="AI39" s="42">
        <v>68.91</v>
      </c>
      <c r="AJ39" s="42">
        <v>52.94</v>
      </c>
      <c r="AK39" s="42">
        <v>47.62</v>
      </c>
      <c r="AL39" s="42">
        <v>49.58</v>
      </c>
      <c r="AM39" s="42">
        <v>62.18</v>
      </c>
      <c r="AN39" s="42">
        <v>40.340000000000003</v>
      </c>
      <c r="AO39" s="42">
        <v>76.33</v>
      </c>
      <c r="AP39" s="42">
        <v>19.61</v>
      </c>
      <c r="AQ39" s="17">
        <f t="shared" si="2"/>
        <v>60.886666666666663</v>
      </c>
      <c r="AR39" s="42">
        <v>54.8</v>
      </c>
      <c r="AS39" s="42">
        <v>67.2</v>
      </c>
      <c r="AT39" s="42">
        <v>19.47</v>
      </c>
      <c r="AU39" s="42">
        <v>49.07</v>
      </c>
      <c r="AV39" s="42">
        <v>30.67</v>
      </c>
      <c r="AW39" s="13">
        <f t="shared" si="3"/>
        <v>39.870000000000005</v>
      </c>
      <c r="AX39" s="42">
        <v>15.73</v>
      </c>
      <c r="AY39" s="42">
        <v>17.2</v>
      </c>
      <c r="AZ39" s="17">
        <f t="shared" si="4"/>
        <v>35.711666666666666</v>
      </c>
      <c r="BA39" s="42">
        <v>57.77</v>
      </c>
      <c r="BB39" s="42">
        <v>65.040000000000006</v>
      </c>
      <c r="BC39" s="42">
        <v>11.03</v>
      </c>
      <c r="BD39" s="42">
        <v>50.38</v>
      </c>
      <c r="BE39" s="42">
        <v>37.590000000000003</v>
      </c>
      <c r="BF39" s="13">
        <f t="shared" si="5"/>
        <v>43.984999999999999</v>
      </c>
      <c r="BG39" s="42">
        <v>11.03</v>
      </c>
      <c r="BH39" s="42">
        <v>11.53</v>
      </c>
      <c r="BI39" s="17">
        <f t="shared" si="6"/>
        <v>33.397500000000001</v>
      </c>
      <c r="BJ39" s="42">
        <v>21.71</v>
      </c>
      <c r="BK39" s="42">
        <v>7.84</v>
      </c>
      <c r="BL39" s="42">
        <v>6.16</v>
      </c>
      <c r="BM39" s="17">
        <f t="shared" si="7"/>
        <v>11.903333333333334</v>
      </c>
      <c r="BN39" s="42">
        <v>8.1300000000000008</v>
      </c>
      <c r="BO39" s="42">
        <v>6.64</v>
      </c>
      <c r="BP39" s="65"/>
    </row>
    <row r="40" spans="1:68" x14ac:dyDescent="0.25">
      <c r="A40" s="24" t="s">
        <v>36</v>
      </c>
      <c r="B40" s="42">
        <v>81.8</v>
      </c>
      <c r="C40" s="42">
        <v>72.069999999999993</v>
      </c>
      <c r="D40" s="42">
        <v>71.069999999999993</v>
      </c>
      <c r="E40" s="42">
        <v>65.59</v>
      </c>
      <c r="F40" s="42">
        <v>63.09</v>
      </c>
      <c r="G40" s="42">
        <v>41.15</v>
      </c>
      <c r="H40" s="42">
        <v>32.42</v>
      </c>
      <c r="I40" s="42">
        <v>44.39</v>
      </c>
      <c r="J40" s="42">
        <v>37.659999999999997</v>
      </c>
      <c r="K40" s="42">
        <v>45.14</v>
      </c>
      <c r="L40" s="42">
        <v>43.14</v>
      </c>
      <c r="M40" s="42">
        <v>70.569999999999993</v>
      </c>
      <c r="N40" s="17">
        <f t="shared" si="0"/>
        <v>55.674166666666657</v>
      </c>
      <c r="O40" s="42">
        <v>85.35</v>
      </c>
      <c r="P40" s="42">
        <v>78.72</v>
      </c>
      <c r="Q40" s="42">
        <v>81.239999999999995</v>
      </c>
      <c r="R40" s="42">
        <v>72.540000000000006</v>
      </c>
      <c r="S40" s="42">
        <v>65.22</v>
      </c>
      <c r="T40" s="42">
        <v>43.94</v>
      </c>
      <c r="U40" s="42">
        <v>47.6</v>
      </c>
      <c r="V40" s="42">
        <v>56.29</v>
      </c>
      <c r="W40" s="42">
        <v>62.93</v>
      </c>
      <c r="X40" s="42">
        <v>47.14</v>
      </c>
      <c r="Y40" s="42">
        <v>43.48</v>
      </c>
      <c r="Z40" s="42">
        <v>63.16</v>
      </c>
      <c r="AA40" s="17">
        <f t="shared" si="1"/>
        <v>62.300833333333337</v>
      </c>
      <c r="AB40" s="42">
        <v>84.12</v>
      </c>
      <c r="AC40" s="42">
        <v>77.959999999999994</v>
      </c>
      <c r="AD40" s="42">
        <v>78.67</v>
      </c>
      <c r="AE40" s="42">
        <v>68.72</v>
      </c>
      <c r="AF40" s="42">
        <v>60.43</v>
      </c>
      <c r="AG40" s="42">
        <v>72.510000000000005</v>
      </c>
      <c r="AH40" s="42">
        <v>50.47</v>
      </c>
      <c r="AI40" s="42">
        <v>52.61</v>
      </c>
      <c r="AJ40" s="42">
        <v>49.05</v>
      </c>
      <c r="AK40" s="42">
        <v>41.94</v>
      </c>
      <c r="AL40" s="42">
        <v>49.05</v>
      </c>
      <c r="AM40" s="42">
        <v>64.45</v>
      </c>
      <c r="AN40" s="42">
        <v>44.79</v>
      </c>
      <c r="AO40" s="42">
        <v>75.59</v>
      </c>
      <c r="AP40" s="42">
        <v>15.17</v>
      </c>
      <c r="AQ40" s="17">
        <f t="shared" si="2"/>
        <v>59.035333333333334</v>
      </c>
      <c r="AR40" s="42">
        <v>56.61</v>
      </c>
      <c r="AS40" s="42">
        <v>75.56</v>
      </c>
      <c r="AT40" s="42">
        <v>8.98</v>
      </c>
      <c r="AU40" s="42">
        <v>53.37</v>
      </c>
      <c r="AV40" s="42">
        <v>31.92</v>
      </c>
      <c r="AW40" s="13">
        <f t="shared" si="3"/>
        <v>42.644999999999996</v>
      </c>
      <c r="AX40" s="42">
        <v>9.98</v>
      </c>
      <c r="AY40" s="42">
        <v>8.6</v>
      </c>
      <c r="AZ40" s="17">
        <f t="shared" si="4"/>
        <v>33.729166666666664</v>
      </c>
      <c r="BA40" s="42">
        <v>57.55</v>
      </c>
      <c r="BB40" s="42">
        <v>70.94</v>
      </c>
      <c r="BC40" s="42">
        <v>15.56</v>
      </c>
      <c r="BD40" s="42">
        <v>42.11</v>
      </c>
      <c r="BE40" s="42">
        <v>27</v>
      </c>
      <c r="BF40" s="13">
        <f t="shared" si="5"/>
        <v>34.555</v>
      </c>
      <c r="BG40" s="42">
        <v>8.92</v>
      </c>
      <c r="BH40" s="42">
        <v>9.3800000000000008</v>
      </c>
      <c r="BI40" s="17">
        <f t="shared" si="6"/>
        <v>32.817500000000003</v>
      </c>
      <c r="BJ40" s="42">
        <v>16.71</v>
      </c>
      <c r="BK40" s="42">
        <v>17.77</v>
      </c>
      <c r="BL40" s="42">
        <v>7.46</v>
      </c>
      <c r="BM40" s="17">
        <f t="shared" si="7"/>
        <v>13.980000000000002</v>
      </c>
      <c r="BN40" s="42">
        <v>6.73</v>
      </c>
      <c r="BO40" s="42">
        <v>7.21</v>
      </c>
      <c r="BP40" s="65"/>
    </row>
  </sheetData>
  <mergeCells count="10">
    <mergeCell ref="BN2:BP2"/>
    <mergeCell ref="B1:BP1"/>
    <mergeCell ref="BJ3:BM3"/>
    <mergeCell ref="B2:AQ2"/>
    <mergeCell ref="AR2:BM2"/>
    <mergeCell ref="B3:N3"/>
    <mergeCell ref="O3:AA3"/>
    <mergeCell ref="AB3:AQ3"/>
    <mergeCell ref="AR3:AZ3"/>
    <mergeCell ref="BA3:BI3"/>
  </mergeCells>
  <conditionalFormatting sqref="B5:AQ40">
    <cfRule type="cellIs" dxfId="19" priority="4" operator="lessThan">
      <formula>59.44</formula>
    </cfRule>
    <cfRule type="cellIs" dxfId="18" priority="2" operator="greaterThan">
      <formula>89.44</formula>
    </cfRule>
  </conditionalFormatting>
  <conditionalFormatting sqref="AR5:BO40">
    <cfRule type="cellIs" dxfId="17" priority="3" operator="lessThan">
      <formula>39.44</formula>
    </cfRule>
  </conditionalFormatting>
  <conditionalFormatting sqref="AR5:BM40">
    <cfRule type="cellIs" dxfId="16" priority="1" operator="greaterThan">
      <formula>59.44</formula>
    </cfRule>
  </conditionalFormatting>
  <pageMargins left="0.7" right="0.7" top="0.75" bottom="0.75" header="0.3" footer="0.3"/>
  <ignoredErrors>
    <ignoredError sqref="AW5:AW40 AZ5:AZ40 BF5:BF40 BI5:BI4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D35F-36B6-4A35-8669-4E5798EBC43E}">
  <dimension ref="A1:BE13"/>
  <sheetViews>
    <sheetView workbookViewId="0"/>
  </sheetViews>
  <sheetFormatPr defaultRowHeight="15" x14ac:dyDescent="0.25"/>
  <cols>
    <col min="1" max="1" width="40" bestFit="1" customWidth="1"/>
    <col min="8" max="8" width="10.28515625" bestFit="1" customWidth="1"/>
  </cols>
  <sheetData>
    <row r="1" spans="1:57" x14ac:dyDescent="0.25">
      <c r="A1" s="3" t="s">
        <v>0</v>
      </c>
      <c r="B1" s="71" t="s">
        <v>115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</row>
    <row r="2" spans="1:57" x14ac:dyDescent="0.25">
      <c r="A2" s="39" t="s">
        <v>43</v>
      </c>
      <c r="B2" s="71" t="s">
        <v>44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 t="s">
        <v>45</v>
      </c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</row>
    <row r="3" spans="1:57" x14ac:dyDescent="0.25">
      <c r="A3" s="3" t="s">
        <v>3</v>
      </c>
      <c r="B3" s="71">
        <v>2023</v>
      </c>
      <c r="C3" s="71"/>
      <c r="D3" s="71"/>
      <c r="E3" s="71"/>
      <c r="F3" s="71"/>
      <c r="G3" s="71"/>
      <c r="H3" s="71"/>
      <c r="I3" s="71"/>
      <c r="J3" s="71"/>
      <c r="K3" s="71">
        <v>2024</v>
      </c>
      <c r="L3" s="71"/>
      <c r="M3" s="71"/>
      <c r="N3" s="71"/>
      <c r="O3" s="71"/>
      <c r="P3" s="71"/>
      <c r="Q3" s="71"/>
      <c r="R3" s="71"/>
      <c r="S3" s="71"/>
      <c r="T3" s="71">
        <v>2025</v>
      </c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>
        <v>2023</v>
      </c>
      <c r="AH3" s="71"/>
      <c r="AI3" s="71"/>
      <c r="AJ3" s="71"/>
      <c r="AK3" s="71"/>
      <c r="AL3" s="71"/>
      <c r="AM3" s="71"/>
      <c r="AN3" s="71"/>
      <c r="AO3" s="71"/>
      <c r="AP3" s="71"/>
      <c r="AQ3" s="71">
        <v>2024</v>
      </c>
      <c r="AR3" s="71"/>
      <c r="AS3" s="71"/>
      <c r="AT3" s="71"/>
      <c r="AU3" s="71"/>
      <c r="AV3" s="71"/>
      <c r="AW3" s="71"/>
      <c r="AX3" s="71"/>
      <c r="AY3" s="71"/>
      <c r="AZ3" s="71"/>
      <c r="BA3" s="71">
        <v>2025</v>
      </c>
      <c r="BB3" s="71"/>
      <c r="BC3" s="71"/>
      <c r="BD3" s="71"/>
      <c r="BE3" s="71"/>
    </row>
    <row r="4" spans="1:57" x14ac:dyDescent="0.25">
      <c r="A4" s="40" t="s">
        <v>66</v>
      </c>
      <c r="B4" s="28">
        <v>1</v>
      </c>
      <c r="C4" s="28">
        <v>2</v>
      </c>
      <c r="D4" s="28">
        <v>3</v>
      </c>
      <c r="E4" s="28">
        <v>4</v>
      </c>
      <c r="F4" s="28">
        <v>6</v>
      </c>
      <c r="G4" s="28">
        <v>7</v>
      </c>
      <c r="H4" s="28">
        <v>8</v>
      </c>
      <c r="I4" s="28">
        <v>9</v>
      </c>
      <c r="J4" s="43" t="s">
        <v>62</v>
      </c>
      <c r="K4" s="28">
        <v>1</v>
      </c>
      <c r="L4" s="28">
        <v>2</v>
      </c>
      <c r="M4" s="28">
        <v>3</v>
      </c>
      <c r="N4" s="28">
        <v>4</v>
      </c>
      <c r="O4" s="28">
        <v>6</v>
      </c>
      <c r="P4" s="28">
        <v>7</v>
      </c>
      <c r="Q4" s="28">
        <v>8</v>
      </c>
      <c r="R4" s="28">
        <v>9</v>
      </c>
      <c r="S4" s="29" t="s">
        <v>62</v>
      </c>
      <c r="T4" s="28">
        <v>1</v>
      </c>
      <c r="U4" s="28">
        <v>2</v>
      </c>
      <c r="V4" s="28">
        <v>3</v>
      </c>
      <c r="W4" s="28">
        <v>4</v>
      </c>
      <c r="X4" s="28">
        <v>5</v>
      </c>
      <c r="Y4" s="28">
        <v>6</v>
      </c>
      <c r="Z4" s="28">
        <v>7</v>
      </c>
      <c r="AA4" s="28">
        <v>8</v>
      </c>
      <c r="AB4" s="28">
        <v>11</v>
      </c>
      <c r="AC4" s="28">
        <v>12</v>
      </c>
      <c r="AD4" s="28">
        <v>13</v>
      </c>
      <c r="AE4" s="28">
        <v>14</v>
      </c>
      <c r="AF4" s="29" t="s">
        <v>62</v>
      </c>
      <c r="AG4" s="28">
        <v>5</v>
      </c>
      <c r="AH4" s="28">
        <v>10</v>
      </c>
      <c r="AI4" s="28">
        <v>11</v>
      </c>
      <c r="AJ4" s="28">
        <v>12</v>
      </c>
      <c r="AK4" s="28">
        <v>13</v>
      </c>
      <c r="AL4" s="28">
        <v>14</v>
      </c>
      <c r="AM4" s="28">
        <v>15</v>
      </c>
      <c r="AN4" s="28">
        <v>16</v>
      </c>
      <c r="AO4" s="28">
        <v>17</v>
      </c>
      <c r="AP4" s="29" t="s">
        <v>62</v>
      </c>
      <c r="AQ4" s="28">
        <v>5</v>
      </c>
      <c r="AR4" s="28">
        <v>10</v>
      </c>
      <c r="AS4" s="28">
        <v>11</v>
      </c>
      <c r="AT4" s="28">
        <v>12</v>
      </c>
      <c r="AU4" s="28">
        <v>13</v>
      </c>
      <c r="AV4" s="28">
        <v>14</v>
      </c>
      <c r="AW4" s="28">
        <v>15</v>
      </c>
      <c r="AX4" s="28">
        <v>16</v>
      </c>
      <c r="AY4" s="28">
        <v>17</v>
      </c>
      <c r="AZ4" s="29" t="s">
        <v>62</v>
      </c>
      <c r="BA4" s="28">
        <v>9</v>
      </c>
      <c r="BB4" s="28">
        <v>10</v>
      </c>
      <c r="BC4" s="28">
        <v>15</v>
      </c>
      <c r="BD4" s="28">
        <v>16</v>
      </c>
      <c r="BE4" s="29" t="s">
        <v>62</v>
      </c>
    </row>
    <row r="5" spans="1:57" x14ac:dyDescent="0.25">
      <c r="A5" s="23" t="s">
        <v>65</v>
      </c>
      <c r="B5" s="13">
        <v>90.91</v>
      </c>
      <c r="C5" s="13">
        <v>85.25</v>
      </c>
      <c r="D5" s="13">
        <v>74.42</v>
      </c>
      <c r="E5" s="13">
        <v>83.79</v>
      </c>
      <c r="F5" s="13">
        <v>88.26</v>
      </c>
      <c r="G5" s="13">
        <v>88.05</v>
      </c>
      <c r="H5" s="13">
        <v>76.05</v>
      </c>
      <c r="I5" s="13">
        <v>45.94</v>
      </c>
      <c r="J5" s="17">
        <f>AVERAGE(B5:I5)</f>
        <v>79.083750000000009</v>
      </c>
      <c r="K5" s="13">
        <v>90.23</v>
      </c>
      <c r="L5" s="13">
        <v>84.04</v>
      </c>
      <c r="M5" s="13">
        <v>74.83</v>
      </c>
      <c r="N5" s="13">
        <v>83.2</v>
      </c>
      <c r="O5" s="13">
        <v>87.38</v>
      </c>
      <c r="P5" s="13">
        <v>88.07</v>
      </c>
      <c r="Q5" s="13">
        <v>77.44</v>
      </c>
      <c r="R5" s="13">
        <v>53.15</v>
      </c>
      <c r="S5" s="17">
        <f>AVERAGE(K5:R5)</f>
        <v>79.792500000000004</v>
      </c>
      <c r="T5" s="13">
        <v>83.08</v>
      </c>
      <c r="U5" s="13">
        <v>87.63</v>
      </c>
      <c r="V5" s="13">
        <v>74.650000000000006</v>
      </c>
      <c r="W5" s="13">
        <v>84.89</v>
      </c>
      <c r="X5" s="13">
        <v>81.150000000000006</v>
      </c>
      <c r="Y5" s="13">
        <v>68.430000000000007</v>
      </c>
      <c r="Z5" s="13">
        <v>74.87</v>
      </c>
      <c r="AA5" s="13">
        <v>68.02</v>
      </c>
      <c r="AB5" s="13">
        <v>60.36</v>
      </c>
      <c r="AC5" s="13">
        <v>67.760000000000005</v>
      </c>
      <c r="AD5" s="13">
        <v>44.11</v>
      </c>
      <c r="AE5" s="13">
        <v>22.23</v>
      </c>
      <c r="AF5" s="17">
        <f>AVERAGE(T5:AE5)</f>
        <v>68.098333333333343</v>
      </c>
      <c r="AG5" s="13">
        <v>49.25</v>
      </c>
      <c r="AH5" s="13">
        <v>85.19</v>
      </c>
      <c r="AI5" s="13">
        <v>24.71</v>
      </c>
      <c r="AJ5" s="13">
        <v>33.14</v>
      </c>
      <c r="AK5" s="13">
        <v>44.24</v>
      </c>
      <c r="AL5" s="13">
        <v>60.24</v>
      </c>
      <c r="AM5" s="13">
        <v>24.99</v>
      </c>
      <c r="AN5" s="13">
        <v>23.4</v>
      </c>
      <c r="AO5" s="13">
        <v>5.4</v>
      </c>
      <c r="AP5" s="17">
        <f>AVERAGE(AG5:AO5)</f>
        <v>38.951111111111111</v>
      </c>
      <c r="AQ5" s="13">
        <v>59.91</v>
      </c>
      <c r="AR5" s="13">
        <v>87.49</v>
      </c>
      <c r="AS5" s="13">
        <v>31.39</v>
      </c>
      <c r="AT5" s="13">
        <v>33.51</v>
      </c>
      <c r="AU5" s="13">
        <v>50.29</v>
      </c>
      <c r="AV5" s="13">
        <v>60.79</v>
      </c>
      <c r="AW5" s="13">
        <v>22.72</v>
      </c>
      <c r="AX5" s="13">
        <v>23.57</v>
      </c>
      <c r="AY5" s="13">
        <v>6.83</v>
      </c>
      <c r="AZ5" s="17">
        <f>AVERAGE(AQ5:AY5)</f>
        <v>41.833333333333336</v>
      </c>
      <c r="BA5" s="13">
        <v>70.010000000000005</v>
      </c>
      <c r="BB5" s="13">
        <v>72.47</v>
      </c>
      <c r="BC5" s="13">
        <v>34.479999999999997</v>
      </c>
      <c r="BD5" s="13">
        <v>4.5599999999999996</v>
      </c>
      <c r="BE5" s="3">
        <f>AVERAGE(BA5:BD5)</f>
        <v>45.38</v>
      </c>
    </row>
    <row r="6" spans="1:57" s="2" customFormat="1" x14ac:dyDescent="0.25">
      <c r="A6" s="55" t="s">
        <v>4</v>
      </c>
      <c r="B6" s="59">
        <v>79.709999999999994</v>
      </c>
      <c r="C6" s="59">
        <v>86.96</v>
      </c>
      <c r="D6" s="59">
        <v>68.12</v>
      </c>
      <c r="E6" s="59">
        <v>88.41</v>
      </c>
      <c r="F6" s="59">
        <v>86.96</v>
      </c>
      <c r="G6" s="59">
        <v>91.3</v>
      </c>
      <c r="H6" s="59">
        <v>81.16</v>
      </c>
      <c r="I6" s="59">
        <v>56.52</v>
      </c>
      <c r="J6" s="56">
        <f t="shared" ref="J6:J13" si="0">AVERAGE(B6:I6)</f>
        <v>79.892499999999998</v>
      </c>
      <c r="K6" s="59">
        <v>86.44</v>
      </c>
      <c r="L6" s="59">
        <v>79.66</v>
      </c>
      <c r="M6" s="59">
        <v>71.19</v>
      </c>
      <c r="N6" s="59">
        <v>83.05</v>
      </c>
      <c r="O6" s="59">
        <v>81.36</v>
      </c>
      <c r="P6" s="59">
        <v>93.22</v>
      </c>
      <c r="Q6" s="59">
        <v>81.36</v>
      </c>
      <c r="R6" s="59">
        <v>47.46</v>
      </c>
      <c r="S6" s="56">
        <f t="shared" ref="S6:S13" si="1">AVERAGE(K6:R6)</f>
        <v>77.967500000000001</v>
      </c>
      <c r="T6" s="59">
        <v>79.900000000000006</v>
      </c>
      <c r="U6" s="59">
        <v>83.82</v>
      </c>
      <c r="V6" s="59">
        <v>73.53</v>
      </c>
      <c r="W6" s="59">
        <v>69.61</v>
      </c>
      <c r="X6" s="59">
        <v>75.98</v>
      </c>
      <c r="Y6" s="59">
        <v>63.73</v>
      </c>
      <c r="Z6" s="59">
        <v>67.16</v>
      </c>
      <c r="AA6" s="59">
        <v>49.51</v>
      </c>
      <c r="AB6" s="59">
        <v>59.31</v>
      </c>
      <c r="AC6" s="59">
        <v>60.78</v>
      </c>
      <c r="AD6" s="59">
        <v>28.43</v>
      </c>
      <c r="AE6" s="59">
        <v>19.61</v>
      </c>
      <c r="AF6" s="56">
        <f t="shared" ref="AF6:AF13" si="2">AVERAGE(T6:AE6)</f>
        <v>60.947499999999991</v>
      </c>
      <c r="AG6" s="59">
        <v>69.569999999999993</v>
      </c>
      <c r="AH6" s="59">
        <v>94.2</v>
      </c>
      <c r="AI6" s="59">
        <v>5.07</v>
      </c>
      <c r="AJ6" s="59">
        <v>28.99</v>
      </c>
      <c r="AK6" s="59">
        <v>13.04</v>
      </c>
      <c r="AL6" s="59">
        <v>44.93</v>
      </c>
      <c r="AM6" s="59">
        <v>14.49</v>
      </c>
      <c r="AN6" s="59">
        <v>18.84</v>
      </c>
      <c r="AO6" s="59">
        <v>5.8</v>
      </c>
      <c r="AP6" s="56">
        <f t="shared" ref="AP6:AP13" si="3">AVERAGE(AG6:AO6)</f>
        <v>32.769999999999996</v>
      </c>
      <c r="AQ6" s="59">
        <v>72.88</v>
      </c>
      <c r="AR6" s="59">
        <v>81.36</v>
      </c>
      <c r="AS6" s="59">
        <v>11.02</v>
      </c>
      <c r="AT6" s="59">
        <v>16.95</v>
      </c>
      <c r="AU6" s="59">
        <v>40.68</v>
      </c>
      <c r="AV6" s="59">
        <v>47.46</v>
      </c>
      <c r="AW6" s="59">
        <v>15.25</v>
      </c>
      <c r="AX6" s="59">
        <v>22.88</v>
      </c>
      <c r="AY6" s="59">
        <v>8.4700000000000006</v>
      </c>
      <c r="AZ6" s="56">
        <f t="shared" ref="AZ6:AZ13" si="4">AVERAGE(AQ6:AY6)</f>
        <v>35.216666666666669</v>
      </c>
      <c r="BA6" s="59">
        <v>67.650000000000006</v>
      </c>
      <c r="BB6" s="59">
        <v>84.8</v>
      </c>
      <c r="BC6" s="59">
        <v>32.840000000000003</v>
      </c>
      <c r="BD6" s="59">
        <v>7.35</v>
      </c>
      <c r="BE6" s="59">
        <f t="shared" ref="BE6:BE13" si="5">AVERAGE(BA6:BD6)</f>
        <v>48.16</v>
      </c>
    </row>
    <row r="7" spans="1:57" x14ac:dyDescent="0.25">
      <c r="A7" s="24" t="s">
        <v>6</v>
      </c>
      <c r="B7" s="30"/>
      <c r="C7" s="30"/>
      <c r="D7" s="30"/>
      <c r="E7" s="30"/>
      <c r="F7" s="30"/>
      <c r="G7" s="30"/>
      <c r="H7" s="30"/>
      <c r="I7" s="30"/>
      <c r="J7" s="31"/>
      <c r="K7" s="30"/>
      <c r="L7" s="30"/>
      <c r="M7" s="30"/>
      <c r="N7" s="30"/>
      <c r="O7" s="30"/>
      <c r="P7" s="30"/>
      <c r="Q7" s="30"/>
      <c r="R7" s="30"/>
      <c r="S7" s="31"/>
      <c r="T7" s="13">
        <v>92.31</v>
      </c>
      <c r="U7" s="13">
        <v>69.23</v>
      </c>
      <c r="V7" s="13">
        <v>84.62</v>
      </c>
      <c r="W7" s="13">
        <v>84.62</v>
      </c>
      <c r="X7" s="13">
        <v>76.92</v>
      </c>
      <c r="Y7" s="13">
        <v>84.62</v>
      </c>
      <c r="Z7" s="13">
        <v>42.31</v>
      </c>
      <c r="AA7" s="13">
        <v>61.54</v>
      </c>
      <c r="AB7" s="13">
        <v>71.150000000000006</v>
      </c>
      <c r="AC7" s="13">
        <v>96.15</v>
      </c>
      <c r="AD7" s="13">
        <v>1.92</v>
      </c>
      <c r="AE7" s="13">
        <v>50</v>
      </c>
      <c r="AF7" s="17">
        <f t="shared" si="2"/>
        <v>67.94916666666667</v>
      </c>
      <c r="AG7" s="30"/>
      <c r="AH7" s="30"/>
      <c r="AI7" s="30"/>
      <c r="AJ7" s="30"/>
      <c r="AK7" s="30"/>
      <c r="AL7" s="30"/>
      <c r="AM7" s="30"/>
      <c r="AN7" s="30"/>
      <c r="AO7" s="30"/>
      <c r="AP7" s="31"/>
      <c r="AQ7" s="30"/>
      <c r="AR7" s="30"/>
      <c r="AS7" s="30"/>
      <c r="AT7" s="30"/>
      <c r="AU7" s="30"/>
      <c r="AV7" s="30"/>
      <c r="AW7" s="30"/>
      <c r="AX7" s="30"/>
      <c r="AY7" s="30"/>
      <c r="AZ7" s="31"/>
      <c r="BA7" s="13">
        <v>61.54</v>
      </c>
      <c r="BB7" s="13">
        <v>80.77</v>
      </c>
      <c r="BC7" s="13">
        <v>11.54</v>
      </c>
      <c r="BD7" s="13">
        <v>3.85</v>
      </c>
      <c r="BE7" s="3">
        <f t="shared" si="5"/>
        <v>39.424999999999997</v>
      </c>
    </row>
    <row r="8" spans="1:57" x14ac:dyDescent="0.25">
      <c r="A8" s="24" t="s">
        <v>16</v>
      </c>
      <c r="B8" s="30"/>
      <c r="C8" s="30"/>
      <c r="D8" s="30"/>
      <c r="E8" s="30"/>
      <c r="F8" s="30"/>
      <c r="G8" s="30"/>
      <c r="H8" s="30"/>
      <c r="I8" s="30"/>
      <c r="J8" s="31"/>
      <c r="K8" s="30"/>
      <c r="L8" s="30"/>
      <c r="M8" s="30"/>
      <c r="N8" s="30"/>
      <c r="O8" s="30"/>
      <c r="P8" s="30"/>
      <c r="Q8" s="30"/>
      <c r="R8" s="30"/>
      <c r="S8" s="31"/>
      <c r="T8" s="13">
        <v>100</v>
      </c>
      <c r="U8" s="13">
        <v>100</v>
      </c>
      <c r="V8" s="13">
        <v>100</v>
      </c>
      <c r="W8" s="13">
        <v>80.95</v>
      </c>
      <c r="X8" s="13">
        <v>71.430000000000007</v>
      </c>
      <c r="Y8" s="13">
        <v>76.19</v>
      </c>
      <c r="Z8" s="13">
        <v>90.48</v>
      </c>
      <c r="AA8" s="13">
        <v>85.71</v>
      </c>
      <c r="AB8" s="13">
        <v>90.48</v>
      </c>
      <c r="AC8" s="13">
        <v>85.71</v>
      </c>
      <c r="AD8" s="13">
        <v>78.569999999999993</v>
      </c>
      <c r="AE8" s="13">
        <v>40.479999999999997</v>
      </c>
      <c r="AF8" s="17">
        <f t="shared" si="2"/>
        <v>83.333333333333329</v>
      </c>
      <c r="AG8" s="30"/>
      <c r="AH8" s="30"/>
      <c r="AI8" s="30"/>
      <c r="AJ8" s="30"/>
      <c r="AK8" s="30"/>
      <c r="AL8" s="30"/>
      <c r="AM8" s="30"/>
      <c r="AN8" s="30"/>
      <c r="AO8" s="30"/>
      <c r="AP8" s="31"/>
      <c r="AQ8" s="30"/>
      <c r="AR8" s="30"/>
      <c r="AS8" s="30"/>
      <c r="AT8" s="30"/>
      <c r="AU8" s="30"/>
      <c r="AV8" s="30"/>
      <c r="AW8" s="30"/>
      <c r="AX8" s="30"/>
      <c r="AY8" s="30"/>
      <c r="AZ8" s="31"/>
      <c r="BA8" s="13">
        <v>95.24</v>
      </c>
      <c r="BB8" s="13">
        <v>95.24</v>
      </c>
      <c r="BC8" s="13">
        <v>69.05</v>
      </c>
      <c r="BD8" s="13">
        <v>26.19</v>
      </c>
      <c r="BE8" s="3">
        <f t="shared" si="5"/>
        <v>71.429999999999993</v>
      </c>
    </row>
    <row r="9" spans="1:57" x14ac:dyDescent="0.25">
      <c r="A9" s="24" t="s">
        <v>20</v>
      </c>
      <c r="B9" s="13">
        <v>57.69</v>
      </c>
      <c r="C9" s="13">
        <v>84.62</v>
      </c>
      <c r="D9" s="13">
        <v>38.46</v>
      </c>
      <c r="E9" s="13">
        <v>76.92</v>
      </c>
      <c r="F9" s="13">
        <v>76.92</v>
      </c>
      <c r="G9" s="13">
        <v>84.62</v>
      </c>
      <c r="H9" s="13">
        <v>69.23</v>
      </c>
      <c r="I9" s="13">
        <v>23.08</v>
      </c>
      <c r="J9" s="17">
        <f t="shared" si="0"/>
        <v>63.942500000000003</v>
      </c>
      <c r="K9" s="30"/>
      <c r="L9" s="30"/>
      <c r="M9" s="30"/>
      <c r="N9" s="30"/>
      <c r="O9" s="30"/>
      <c r="P9" s="30"/>
      <c r="Q9" s="30"/>
      <c r="R9" s="30"/>
      <c r="S9" s="31"/>
      <c r="T9" s="13">
        <v>33.33</v>
      </c>
      <c r="U9" s="13">
        <v>33.33</v>
      </c>
      <c r="V9" s="13">
        <v>100</v>
      </c>
      <c r="W9" s="13">
        <v>83.33</v>
      </c>
      <c r="X9" s="13">
        <v>100</v>
      </c>
      <c r="Y9" s="13">
        <v>50</v>
      </c>
      <c r="Z9" s="13">
        <v>50</v>
      </c>
      <c r="AA9" s="13">
        <v>66.67</v>
      </c>
      <c r="AB9" s="13">
        <v>33.33</v>
      </c>
      <c r="AC9" s="13">
        <v>33.33</v>
      </c>
      <c r="AD9" s="13">
        <v>50</v>
      </c>
      <c r="AE9" s="13">
        <v>8.33</v>
      </c>
      <c r="AF9" s="17">
        <f t="shared" si="2"/>
        <v>53.470833333333339</v>
      </c>
      <c r="AG9" s="13">
        <v>42.31</v>
      </c>
      <c r="AH9" s="13">
        <v>88.46</v>
      </c>
      <c r="AI9" s="13">
        <v>3.85</v>
      </c>
      <c r="AJ9" s="13">
        <v>30.77</v>
      </c>
      <c r="AK9" s="13">
        <v>0</v>
      </c>
      <c r="AL9" s="13">
        <v>50</v>
      </c>
      <c r="AM9" s="13">
        <v>3.85</v>
      </c>
      <c r="AN9" s="13">
        <v>32.69</v>
      </c>
      <c r="AO9" s="13">
        <v>0</v>
      </c>
      <c r="AP9" s="17">
        <f t="shared" si="3"/>
        <v>27.992222222222221</v>
      </c>
      <c r="AQ9" s="30"/>
      <c r="AR9" s="30"/>
      <c r="AS9" s="30"/>
      <c r="AT9" s="30"/>
      <c r="AU9" s="30"/>
      <c r="AV9" s="30"/>
      <c r="AW9" s="30"/>
      <c r="AX9" s="30"/>
      <c r="AY9" s="30"/>
      <c r="AZ9" s="31"/>
      <c r="BA9" s="13">
        <v>50</v>
      </c>
      <c r="BB9" s="13">
        <v>66.67</v>
      </c>
      <c r="BC9" s="13">
        <v>33.33</v>
      </c>
      <c r="BD9" s="13">
        <v>0</v>
      </c>
      <c r="BE9" s="3">
        <f t="shared" si="5"/>
        <v>37.5</v>
      </c>
    </row>
    <row r="10" spans="1:57" x14ac:dyDescent="0.25">
      <c r="A10" s="24" t="s">
        <v>22</v>
      </c>
      <c r="B10" s="30"/>
      <c r="C10" s="30"/>
      <c r="D10" s="30"/>
      <c r="E10" s="30"/>
      <c r="F10" s="30"/>
      <c r="G10" s="30"/>
      <c r="H10" s="30"/>
      <c r="I10" s="30"/>
      <c r="J10" s="31"/>
      <c r="K10" s="30"/>
      <c r="L10" s="30"/>
      <c r="M10" s="30"/>
      <c r="N10" s="30"/>
      <c r="O10" s="30"/>
      <c r="P10" s="30"/>
      <c r="Q10" s="30"/>
      <c r="R10" s="30"/>
      <c r="S10" s="31"/>
      <c r="T10" s="13">
        <v>82.35</v>
      </c>
      <c r="U10" s="13">
        <v>91.18</v>
      </c>
      <c r="V10" s="13">
        <v>35.29</v>
      </c>
      <c r="W10" s="13">
        <v>76.47</v>
      </c>
      <c r="X10" s="13">
        <v>91.18</v>
      </c>
      <c r="Y10" s="13">
        <v>73.53</v>
      </c>
      <c r="Z10" s="13">
        <v>94.12</v>
      </c>
      <c r="AA10" s="13">
        <v>35.29</v>
      </c>
      <c r="AB10" s="13">
        <v>72.06</v>
      </c>
      <c r="AC10" s="13">
        <v>70.59</v>
      </c>
      <c r="AD10" s="13">
        <v>26.47</v>
      </c>
      <c r="AE10" s="13">
        <v>10.29</v>
      </c>
      <c r="AF10" s="17">
        <f t="shared" si="2"/>
        <v>63.235000000000007</v>
      </c>
      <c r="AG10" s="30"/>
      <c r="AH10" s="30"/>
      <c r="AI10" s="30"/>
      <c r="AJ10" s="30"/>
      <c r="AK10" s="30"/>
      <c r="AL10" s="30"/>
      <c r="AM10" s="30"/>
      <c r="AN10" s="30"/>
      <c r="AO10" s="30"/>
      <c r="AP10" s="31"/>
      <c r="AQ10" s="30"/>
      <c r="AR10" s="30"/>
      <c r="AS10" s="30"/>
      <c r="AT10" s="30"/>
      <c r="AU10" s="30"/>
      <c r="AV10" s="30"/>
      <c r="AW10" s="30"/>
      <c r="AX10" s="30"/>
      <c r="AY10" s="30"/>
      <c r="AZ10" s="31"/>
      <c r="BA10" s="13">
        <v>88.24</v>
      </c>
      <c r="BB10" s="13">
        <v>73.53</v>
      </c>
      <c r="BC10" s="13">
        <v>48.53</v>
      </c>
      <c r="BD10" s="13">
        <v>0</v>
      </c>
      <c r="BE10" s="3">
        <f t="shared" si="5"/>
        <v>52.574999999999996</v>
      </c>
    </row>
    <row r="11" spans="1:57" x14ac:dyDescent="0.25">
      <c r="A11" s="24" t="s">
        <v>23</v>
      </c>
      <c r="B11" s="30"/>
      <c r="C11" s="30"/>
      <c r="D11" s="30"/>
      <c r="E11" s="30"/>
      <c r="F11" s="30"/>
      <c r="G11" s="30"/>
      <c r="H11" s="30"/>
      <c r="I11" s="30"/>
      <c r="J11" s="31"/>
      <c r="K11" s="30"/>
      <c r="L11" s="30"/>
      <c r="M11" s="30"/>
      <c r="N11" s="30"/>
      <c r="O11" s="30"/>
      <c r="P11" s="30"/>
      <c r="Q11" s="30"/>
      <c r="R11" s="30"/>
      <c r="S11" s="31"/>
      <c r="T11" s="13">
        <v>89.66</v>
      </c>
      <c r="U11" s="13">
        <v>86.21</v>
      </c>
      <c r="V11" s="13">
        <v>65.52</v>
      </c>
      <c r="W11" s="13">
        <v>82.76</v>
      </c>
      <c r="X11" s="13">
        <v>72.41</v>
      </c>
      <c r="Y11" s="13">
        <v>48.28</v>
      </c>
      <c r="Z11" s="13">
        <v>68.97</v>
      </c>
      <c r="AA11" s="13">
        <v>48.28</v>
      </c>
      <c r="AB11" s="13">
        <v>77.59</v>
      </c>
      <c r="AC11" s="13">
        <v>72.41</v>
      </c>
      <c r="AD11" s="13">
        <v>39.659999999999997</v>
      </c>
      <c r="AE11" s="13">
        <v>18.97</v>
      </c>
      <c r="AF11" s="17">
        <f t="shared" si="2"/>
        <v>64.226666666666659</v>
      </c>
      <c r="AG11" s="30"/>
      <c r="AH11" s="30"/>
      <c r="AI11" s="30"/>
      <c r="AJ11" s="30"/>
      <c r="AK11" s="30"/>
      <c r="AL11" s="30"/>
      <c r="AM11" s="30"/>
      <c r="AN11" s="30"/>
      <c r="AO11" s="30"/>
      <c r="AP11" s="31"/>
      <c r="AQ11" s="30"/>
      <c r="AR11" s="30"/>
      <c r="AS11" s="30"/>
      <c r="AT11" s="30"/>
      <c r="AU11" s="30"/>
      <c r="AV11" s="30"/>
      <c r="AW11" s="30"/>
      <c r="AX11" s="30"/>
      <c r="AY11" s="30"/>
      <c r="AZ11" s="31"/>
      <c r="BA11" s="13">
        <v>79.31</v>
      </c>
      <c r="BB11" s="13">
        <v>89.66</v>
      </c>
      <c r="BC11" s="13">
        <v>25.86</v>
      </c>
      <c r="BD11" s="13">
        <v>0</v>
      </c>
      <c r="BE11" s="3">
        <f t="shared" si="5"/>
        <v>48.707499999999996</v>
      </c>
    </row>
    <row r="12" spans="1:57" x14ac:dyDescent="0.25">
      <c r="A12" s="24" t="s">
        <v>64</v>
      </c>
      <c r="B12" s="30"/>
      <c r="C12" s="30"/>
      <c r="D12" s="30"/>
      <c r="E12" s="30"/>
      <c r="F12" s="30"/>
      <c r="G12" s="30"/>
      <c r="H12" s="30"/>
      <c r="I12" s="30"/>
      <c r="J12" s="31"/>
      <c r="K12" s="30"/>
      <c r="L12" s="30"/>
      <c r="M12" s="30"/>
      <c r="N12" s="30"/>
      <c r="O12" s="30"/>
      <c r="P12" s="30"/>
      <c r="Q12" s="30"/>
      <c r="R12" s="30"/>
      <c r="S12" s="31"/>
      <c r="T12" s="13">
        <v>100</v>
      </c>
      <c r="U12" s="13">
        <v>100</v>
      </c>
      <c r="V12" s="13">
        <v>75</v>
      </c>
      <c r="W12" s="13">
        <v>25</v>
      </c>
      <c r="X12" s="13">
        <v>25</v>
      </c>
      <c r="Y12" s="13">
        <v>75</v>
      </c>
      <c r="Z12" s="13">
        <v>25</v>
      </c>
      <c r="AA12" s="13">
        <v>25</v>
      </c>
      <c r="AB12" s="13">
        <v>50</v>
      </c>
      <c r="AC12" s="13">
        <v>37.5</v>
      </c>
      <c r="AD12" s="13">
        <v>87.5</v>
      </c>
      <c r="AE12" s="13">
        <v>87.5</v>
      </c>
      <c r="AF12" s="17">
        <f t="shared" si="2"/>
        <v>59.375</v>
      </c>
      <c r="AG12" s="30"/>
      <c r="AH12" s="30"/>
      <c r="AI12" s="30"/>
      <c r="AJ12" s="30"/>
      <c r="AK12" s="30"/>
      <c r="AL12" s="30"/>
      <c r="AM12" s="30"/>
      <c r="AN12" s="30"/>
      <c r="AO12" s="30"/>
      <c r="AP12" s="31"/>
      <c r="AQ12" s="30"/>
      <c r="AR12" s="30"/>
      <c r="AS12" s="30"/>
      <c r="AT12" s="30"/>
      <c r="AU12" s="30"/>
      <c r="AV12" s="30"/>
      <c r="AW12" s="30"/>
      <c r="AX12" s="30"/>
      <c r="AY12" s="30"/>
      <c r="AZ12" s="31"/>
      <c r="BA12" s="13">
        <v>25</v>
      </c>
      <c r="BB12" s="13">
        <v>100</v>
      </c>
      <c r="BC12" s="13">
        <v>75</v>
      </c>
      <c r="BD12" s="13">
        <v>50</v>
      </c>
      <c r="BE12" s="3">
        <f t="shared" si="5"/>
        <v>62.5</v>
      </c>
    </row>
    <row r="13" spans="1:57" x14ac:dyDescent="0.25">
      <c r="A13" s="24" t="s">
        <v>34</v>
      </c>
      <c r="B13" s="13">
        <v>100</v>
      </c>
      <c r="C13" s="13">
        <v>96.55</v>
      </c>
      <c r="D13" s="13">
        <v>100</v>
      </c>
      <c r="E13" s="13">
        <v>100</v>
      </c>
      <c r="F13" s="13">
        <v>93.1</v>
      </c>
      <c r="G13" s="13">
        <v>96.55</v>
      </c>
      <c r="H13" s="13">
        <v>96.55</v>
      </c>
      <c r="I13" s="13">
        <v>79.31</v>
      </c>
      <c r="J13" s="17">
        <f t="shared" si="0"/>
        <v>95.257499999999993</v>
      </c>
      <c r="K13" s="13">
        <v>84.91</v>
      </c>
      <c r="L13" s="13">
        <v>79.25</v>
      </c>
      <c r="M13" s="13">
        <v>75.47</v>
      </c>
      <c r="N13" s="13">
        <v>84.91</v>
      </c>
      <c r="O13" s="13">
        <v>81.13</v>
      </c>
      <c r="P13" s="13">
        <v>94.34</v>
      </c>
      <c r="Q13" s="13">
        <v>84.91</v>
      </c>
      <c r="R13" s="13">
        <v>52.83</v>
      </c>
      <c r="S13" s="17">
        <f t="shared" si="1"/>
        <v>79.71875</v>
      </c>
      <c r="T13" s="13">
        <v>69.05</v>
      </c>
      <c r="U13" s="13">
        <v>83.33</v>
      </c>
      <c r="V13" s="13">
        <v>79.760000000000005</v>
      </c>
      <c r="W13" s="13">
        <v>55.95</v>
      </c>
      <c r="X13" s="13">
        <v>72.62</v>
      </c>
      <c r="Y13" s="13">
        <v>55.95</v>
      </c>
      <c r="Z13" s="13">
        <v>60.71</v>
      </c>
      <c r="AA13" s="13">
        <v>42.86</v>
      </c>
      <c r="AB13" s="13">
        <v>38.69</v>
      </c>
      <c r="AC13" s="13">
        <v>38.69</v>
      </c>
      <c r="AD13" s="13">
        <v>16.670000000000002</v>
      </c>
      <c r="AE13" s="13">
        <v>6.55</v>
      </c>
      <c r="AF13" s="17">
        <f t="shared" si="2"/>
        <v>51.735833333333318</v>
      </c>
      <c r="AG13" s="13">
        <v>100</v>
      </c>
      <c r="AH13" s="13">
        <v>96.55</v>
      </c>
      <c r="AI13" s="13">
        <v>0</v>
      </c>
      <c r="AJ13" s="13">
        <v>18.97</v>
      </c>
      <c r="AK13" s="13">
        <v>20.69</v>
      </c>
      <c r="AL13" s="13">
        <v>24.14</v>
      </c>
      <c r="AM13" s="13">
        <v>13.79</v>
      </c>
      <c r="AN13" s="13">
        <v>5.17</v>
      </c>
      <c r="AO13" s="13">
        <v>0</v>
      </c>
      <c r="AP13" s="17">
        <f t="shared" si="3"/>
        <v>31.03444444444445</v>
      </c>
      <c r="AQ13" s="13">
        <v>75.47</v>
      </c>
      <c r="AR13" s="13">
        <v>81.13</v>
      </c>
      <c r="AS13" s="13">
        <v>12.26</v>
      </c>
      <c r="AT13" s="13">
        <v>16.98</v>
      </c>
      <c r="AU13" s="13">
        <v>45.28</v>
      </c>
      <c r="AV13" s="13">
        <v>47.17</v>
      </c>
      <c r="AW13" s="13">
        <v>15.09</v>
      </c>
      <c r="AX13" s="13">
        <v>24.53</v>
      </c>
      <c r="AY13" s="13">
        <v>9.43</v>
      </c>
      <c r="AZ13" s="17">
        <f t="shared" si="4"/>
        <v>36.371111111111105</v>
      </c>
      <c r="BA13" s="13">
        <v>53.57</v>
      </c>
      <c r="BB13" s="13">
        <v>86.9</v>
      </c>
      <c r="BC13" s="13">
        <v>24.4</v>
      </c>
      <c r="BD13" s="13">
        <v>7.74</v>
      </c>
      <c r="BE13" s="3">
        <f t="shared" si="5"/>
        <v>43.152500000000003</v>
      </c>
    </row>
  </sheetData>
  <mergeCells count="9">
    <mergeCell ref="BA3:BE3"/>
    <mergeCell ref="B1:BE1"/>
    <mergeCell ref="B2:AF2"/>
    <mergeCell ref="AG2:BE2"/>
    <mergeCell ref="B3:J3"/>
    <mergeCell ref="K3:S3"/>
    <mergeCell ref="T3:AF3"/>
    <mergeCell ref="AG3:AP3"/>
    <mergeCell ref="AQ3:AZ3"/>
  </mergeCells>
  <conditionalFormatting sqref="B5:AF6 T7:AF13 B13:S13 B9:J9">
    <cfRule type="cellIs" dxfId="15" priority="4" operator="lessThan">
      <formula>59.44</formula>
    </cfRule>
  </conditionalFormatting>
  <conditionalFormatting sqref="AG5:BE6 BA7:BE13 AG9:AP9 AG13:AZ13">
    <cfRule type="cellIs" dxfId="14" priority="3" operator="lessThan">
      <formula>39.44</formula>
    </cfRule>
  </conditionalFormatting>
  <conditionalFormatting sqref="B5:AF6 T7:AF13 B9:J9 B13:S13">
    <cfRule type="cellIs" dxfId="13" priority="2" operator="greaterThan">
      <formula>89.44</formula>
    </cfRule>
  </conditionalFormatting>
  <conditionalFormatting sqref="AG5:BE6 BA7:BE13 AG9:AP9 AG13:AZ13">
    <cfRule type="cellIs" dxfId="12" priority="1" operator="greaterThan">
      <formula>59.44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Результаты все классы </vt:lpstr>
      <vt:lpstr>4 класс</vt:lpstr>
      <vt:lpstr>5 класс</vt:lpstr>
      <vt:lpstr>6 класс</vt:lpstr>
      <vt:lpstr>7 класс</vt:lpstr>
      <vt:lpstr>7 класс (П)</vt:lpstr>
      <vt:lpstr>8 класс</vt:lpstr>
      <vt:lpstr>8 класс (П)</vt:lpstr>
      <vt:lpstr>10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2015-06-05T18:19:34Z</dcterms:created>
  <dcterms:modified xsi:type="dcterms:W3CDTF">2025-07-02T00:31:26Z</dcterms:modified>
</cp:coreProperties>
</file>